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75" windowWidth="14295" windowHeight="12015" activeTab="0"/>
  </bookViews>
  <sheets>
    <sheet name="HAFTUNGSLAUSSCHLUSS" sheetId="1" r:id="rId1"/>
    <sheet name="Dachflügel mit 2 St. KL²" sheetId="2" r:id="rId2"/>
    <sheet name="Dachflügel mit KL²" sheetId="3" r:id="rId3"/>
    <sheet name="Dachausstieg mit 2 St. KL²-L" sheetId="4" r:id="rId4"/>
  </sheets>
  <externalReferences>
    <externalReference r:id="rId7"/>
  </externalReferences>
  <definedNames>
    <definedName name="Disclaimer">'[1]Dachflügel mit 2 St. KL²'!$B$41:$B$42</definedName>
    <definedName name="_xlnm.Print_Area" localSheetId="1">'Dachflügel mit 2 St. KL²'!$A$1:$J$26</definedName>
  </definedNames>
  <calcPr fullCalcOnLoad="1"/>
</workbook>
</file>

<file path=xl/sharedStrings.xml><?xml version="1.0" encoding="utf-8"?>
<sst xmlns="http://schemas.openxmlformats.org/spreadsheetml/2006/main" count="75" uniqueCount="37">
  <si>
    <t>Gesamtglasdicke</t>
  </si>
  <si>
    <t>Fläche [m²]</t>
  </si>
  <si>
    <t>Flügel-Gewicht [kg]</t>
  </si>
  <si>
    <t>Drehmoment Fenster [Nm]</t>
  </si>
  <si>
    <t>max. zul. Schneelast [N/m²]</t>
  </si>
  <si>
    <t>Drehmoment Motor [Nm]</t>
  </si>
  <si>
    <t>Öffnungsweite [mm]</t>
  </si>
  <si>
    <t>Eingabebereich</t>
  </si>
  <si>
    <t>Öffnungswinkel in Grad</t>
  </si>
  <si>
    <t>Höhe (Nebenschließkante)</t>
  </si>
  <si>
    <t>Breite (Bandseite)</t>
  </si>
  <si>
    <t>Kontrolle Länge der Nebenschließkante</t>
  </si>
  <si>
    <t>Ausgabebereich</t>
  </si>
  <si>
    <t>Kontrolle Abstand vom Band</t>
  </si>
  <si>
    <t>Anzahl der Klapparme:</t>
  </si>
  <si>
    <t>Klapparmversion</t>
  </si>
  <si>
    <t>Gesamtglasdicke [mm]</t>
  </si>
  <si>
    <t>Motorabstand vom Band [mm]</t>
  </si>
  <si>
    <t>500 N</t>
  </si>
  <si>
    <t>800N</t>
  </si>
  <si>
    <t>1000 N</t>
  </si>
  <si>
    <t>Höhe (Länge der Nebenschließkante) [mm]</t>
  </si>
  <si>
    <t>800 N</t>
  </si>
  <si>
    <r>
      <t xml:space="preserve">Berechnungstool bei Einsatz von </t>
    </r>
    <r>
      <rPr>
        <b/>
        <u val="single"/>
        <sz val="12"/>
        <color indexed="62"/>
        <rFont val="Arial"/>
        <family val="2"/>
      </rPr>
      <t>zwei Klapparmen seitlich angebracht</t>
    </r>
    <r>
      <rPr>
        <b/>
        <sz val="12"/>
        <color indexed="62"/>
        <rFont val="Arial"/>
        <family val="2"/>
      </rPr>
      <t xml:space="preserve"> in Dachflügel - Einbaulage 0°
</t>
    </r>
  </si>
  <si>
    <t>550N</t>
  </si>
  <si>
    <t>kg/m²</t>
  </si>
  <si>
    <t>"</t>
  </si>
  <si>
    <r>
      <t xml:space="preserve">Berechnungstool bei Einsatz </t>
    </r>
    <r>
      <rPr>
        <b/>
        <u val="single"/>
        <sz val="12"/>
        <color indexed="62"/>
        <rFont val="Arial"/>
        <family val="2"/>
      </rPr>
      <t>von einem Klapparm</t>
    </r>
    <r>
      <rPr>
        <b/>
        <sz val="12"/>
        <color indexed="62"/>
        <rFont val="Arial"/>
        <family val="2"/>
      </rPr>
      <t xml:space="preserve">, angebracht an der Schließkante in Dachflügel - Einbaulage 0°
</t>
    </r>
  </si>
  <si>
    <t>Haftungsausschluss wurde gelesen?</t>
  </si>
  <si>
    <t>NEIN</t>
  </si>
  <si>
    <t>Berechnungsprogramm für Klapparm</t>
  </si>
  <si>
    <t>Die Simon RWA Systeme GmbH als Herausgeber schließt eine Haftung für die Berechnung aus.</t>
  </si>
  <si>
    <t>Haftungsausschluss</t>
  </si>
  <si>
    <t>JA</t>
  </si>
  <si>
    <r>
      <t xml:space="preserve">Berechnungstool bei Einsatz von  </t>
    </r>
    <r>
      <rPr>
        <b/>
        <u val="single"/>
        <sz val="12"/>
        <color indexed="62"/>
        <rFont val="Arial"/>
        <family val="2"/>
      </rPr>
      <t>zwei Klapparmen EA-K²-L seitlich angebracht</t>
    </r>
    <r>
      <rPr>
        <b/>
        <sz val="12"/>
        <color indexed="62"/>
        <rFont val="Arial"/>
        <family val="2"/>
      </rPr>
      <t xml:space="preserve"> in Lichtkuppel - Einbaulage 0°
</t>
    </r>
  </si>
  <si>
    <r>
      <t xml:space="preserve">Die im Rahmen dieser Berechnungshilfe durchgeführten Berechnungen stellen das Ergebnis einer sorgfältigen und gewissenhaften Überprüfung durch die Simon RWA Systeme GmbH dar. 
Es wird jedoch darauf hingewiesen, dass es sich um </t>
    </r>
    <r>
      <rPr>
        <b/>
        <sz val="11"/>
        <rFont val="Calibri"/>
        <family val="2"/>
      </rPr>
      <t>unverbindliche</t>
    </r>
    <r>
      <rPr>
        <sz val="11"/>
        <rFont val="Calibri"/>
        <family val="2"/>
      </rPr>
      <t xml:space="preserve"> Berechnungen handelt. 
Der Nutzer ist daher </t>
    </r>
    <r>
      <rPr>
        <b/>
        <sz val="11"/>
        <rFont val="Calibri"/>
        <family val="2"/>
      </rPr>
      <t>verpflichtet</t>
    </r>
    <r>
      <rPr>
        <sz val="11"/>
        <rFont val="Calibri"/>
        <family val="2"/>
      </rPr>
      <t xml:space="preserve">, das Ergebnis - insbesondere in Bezug auf den konkreten Einzelfall des Bauvorhabens - </t>
    </r>
    <r>
      <rPr>
        <b/>
        <sz val="11"/>
        <rFont val="Calibri"/>
        <family val="2"/>
      </rPr>
      <t>zu überprüfen</t>
    </r>
    <r>
      <rPr>
        <sz val="11"/>
        <rFont val="Calibri"/>
        <family val="2"/>
      </rPr>
      <t xml:space="preserve">.
Es erfolgt keine verbindliche Plausibilitätsprüfung der Eingaben. </t>
    </r>
  </si>
  <si>
    <t>Kraft pro Klapparm²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</si>
</sst>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6">
    <font>
      <sz val="10"/>
      <name val="Arial"/>
      <family val="0"/>
    </font>
    <font>
      <sz val="8"/>
      <name val="Arial"/>
      <family val="2"/>
    </font>
    <font>
      <b/>
      <sz val="12"/>
      <color indexed="62"/>
      <name val="Arial"/>
      <family val="2"/>
    </font>
    <font>
      <b/>
      <sz val="10"/>
      <color indexed="62"/>
      <name val="Arial"/>
      <family val="2"/>
    </font>
    <font>
      <b/>
      <sz val="10"/>
      <color indexed="16"/>
      <name val="Arial"/>
      <family val="2"/>
    </font>
    <font>
      <b/>
      <sz val="10"/>
      <color indexed="12"/>
      <name val="Arial"/>
      <family val="2"/>
    </font>
    <font>
      <b/>
      <sz val="12"/>
      <color indexed="10"/>
      <name val="Arial"/>
      <family val="2"/>
    </font>
    <font>
      <b/>
      <u val="single"/>
      <sz val="12"/>
      <color indexed="62"/>
      <name val="Arial"/>
      <family val="2"/>
    </font>
    <font>
      <sz val="10"/>
      <color indexed="42"/>
      <name val="Arial"/>
      <family val="2"/>
    </font>
    <font>
      <b/>
      <sz val="10"/>
      <color indexed="17"/>
      <name val="Arial"/>
      <family val="2"/>
    </font>
    <font>
      <sz val="10"/>
      <color indexed="17"/>
      <name val="Arial"/>
      <family val="2"/>
    </font>
    <font>
      <sz val="10"/>
      <color indexed="41"/>
      <name val="Arial"/>
      <family val="2"/>
    </font>
    <font>
      <sz val="10"/>
      <color indexed="62"/>
      <name val="Arial"/>
      <family val="2"/>
    </font>
    <font>
      <sz val="11"/>
      <name val="Calibri"/>
      <family val="2"/>
    </font>
    <font>
      <b/>
      <sz val="1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9"/>
      <name val="Arial"/>
      <family val="2"/>
    </font>
    <font>
      <sz val="10"/>
      <color indexed="14"/>
      <name val="Arial"/>
      <family val="2"/>
    </font>
    <font>
      <sz val="14"/>
      <name val="Calibri"/>
      <family val="2"/>
    </font>
    <font>
      <b/>
      <sz val="18"/>
      <color indexed="60"/>
      <name val="Calibri"/>
      <family val="2"/>
    </font>
    <font>
      <sz val="11"/>
      <color indexed="22"/>
      <name val="Arial"/>
      <family val="2"/>
    </font>
    <font>
      <sz val="14"/>
      <color indexed="22"/>
      <name val="Arial"/>
      <family val="2"/>
    </font>
    <font>
      <sz val="10"/>
      <color indexed="22"/>
      <name val="Arial"/>
      <family val="2"/>
    </font>
    <font>
      <b/>
      <sz val="10"/>
      <color indexed="60"/>
      <name val="Arial"/>
      <family val="2"/>
    </font>
    <font>
      <sz val="10"/>
      <color indexed="60"/>
      <name val="Arial"/>
      <family val="2"/>
    </font>
    <font>
      <b/>
      <sz val="11"/>
      <color indexed="62"/>
      <name val="Calibri"/>
      <family val="2"/>
    </font>
    <font>
      <sz val="12"/>
      <name val="Calibri"/>
      <family val="2"/>
    </font>
    <font>
      <b/>
      <sz val="11"/>
      <color indexed="60"/>
      <name val="Calibri"/>
      <family val="2"/>
    </font>
    <font>
      <sz val="11"/>
      <color indexed="9"/>
      <name val="Arial"/>
      <family val="2"/>
    </font>
    <font>
      <sz val="14"/>
      <color indexed="9"/>
      <name val="Arial"/>
      <family val="2"/>
    </font>
    <font>
      <b/>
      <sz val="11"/>
      <color indexed="9"/>
      <name val="Arial"/>
      <family val="2"/>
    </font>
    <font>
      <b/>
      <sz val="14"/>
      <color indexed="9"/>
      <name val="Calibri"/>
      <family val="2"/>
    </font>
    <font>
      <b/>
      <sz val="12"/>
      <color indexed="60"/>
      <name val="Calibri"/>
      <family val="2"/>
    </font>
    <font>
      <b/>
      <sz val="10"/>
      <color indexed="63"/>
      <name val="Arial"/>
      <family val="2"/>
    </font>
    <font>
      <b/>
      <sz val="10"/>
      <color indexed="56"/>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0"/>
      <name val="Arial"/>
      <family val="2"/>
    </font>
    <font>
      <sz val="10"/>
      <color rgb="FFFF0066"/>
      <name val="Arial"/>
      <family val="2"/>
    </font>
    <font>
      <b/>
      <sz val="18"/>
      <color rgb="FFC00000"/>
      <name val="Calibri"/>
      <family val="2"/>
    </font>
    <font>
      <sz val="11"/>
      <color theme="0" tint="-0.04997999966144562"/>
      <name val="Arial"/>
      <family val="2"/>
    </font>
    <font>
      <sz val="14"/>
      <color theme="0" tint="-0.04997999966144562"/>
      <name val="Arial"/>
      <family val="2"/>
    </font>
    <font>
      <sz val="10"/>
      <color theme="0" tint="-0.04997999966144562"/>
      <name val="Arial"/>
      <family val="2"/>
    </font>
    <font>
      <b/>
      <sz val="10"/>
      <color rgb="FFC00000"/>
      <name val="Arial"/>
      <family val="2"/>
    </font>
    <font>
      <sz val="10"/>
      <color rgb="FFC00000"/>
      <name val="Arial"/>
      <family val="2"/>
    </font>
    <font>
      <b/>
      <sz val="11"/>
      <color rgb="FF3F3F76"/>
      <name val="Calibri"/>
      <family val="2"/>
    </font>
    <font>
      <b/>
      <sz val="11"/>
      <color rgb="FFC00000"/>
      <name val="Calibri"/>
      <family val="2"/>
    </font>
    <font>
      <sz val="11"/>
      <color theme="0"/>
      <name val="Arial"/>
      <family val="2"/>
    </font>
    <font>
      <sz val="14"/>
      <color theme="0"/>
      <name val="Arial"/>
      <family val="2"/>
    </font>
    <font>
      <b/>
      <sz val="11"/>
      <color theme="0"/>
      <name val="Arial"/>
      <family val="2"/>
    </font>
    <font>
      <b/>
      <sz val="14"/>
      <color theme="0"/>
      <name val="Calibri"/>
      <family val="2"/>
    </font>
    <font>
      <b/>
      <sz val="12"/>
      <color rgb="FFC00000"/>
      <name val="Calibri"/>
      <family val="2"/>
    </font>
    <font>
      <b/>
      <sz val="10"/>
      <color theme="1" tint="0.24995000660419464"/>
      <name val="Arial"/>
      <family val="2"/>
    </font>
    <font>
      <b/>
      <sz val="10"/>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16"/>
      </top>
      <bottom style="thick">
        <color indexed="16"/>
      </bottom>
    </border>
    <border>
      <left>
        <color indexed="63"/>
      </left>
      <right>
        <color indexed="63"/>
      </right>
      <top>
        <color indexed="63"/>
      </top>
      <bottom style="thick">
        <color indexed="16"/>
      </bottom>
    </border>
    <border>
      <left style="thin"/>
      <right style="thin"/>
      <top style="thin"/>
      <bottom style="thin"/>
    </border>
    <border>
      <left style="thin">
        <color rgb="FF3F3F3F"/>
      </left>
      <right style="thin"/>
      <top style="thin">
        <color rgb="FF3F3F3F"/>
      </top>
      <bottom style="thin">
        <color rgb="FF3F3F3F"/>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color indexed="63"/>
      </bottom>
    </border>
    <border>
      <left style="thin"/>
      <right style="medium"/>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double">
        <color theme="4"/>
      </bottom>
    </border>
    <border>
      <left>
        <color indexed="63"/>
      </left>
      <right style="medium"/>
      <top>
        <color indexed="63"/>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medium"/>
      <bottom>
        <color indexed="63"/>
      </bottom>
    </border>
    <border>
      <left style="thin">
        <color theme="0" tint="-0.3499799966812134"/>
      </left>
      <right style="medium"/>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border>
    <border>
      <left style="thin">
        <color theme="0" tint="-0.3499799966812134"/>
      </left>
      <right style="medium"/>
      <top style="thin">
        <color theme="0" tint="-0.3499799966812134"/>
      </top>
      <bottom style="medium"/>
    </border>
    <border>
      <left>
        <color indexed="63"/>
      </left>
      <right>
        <color indexed="63"/>
      </right>
      <top>
        <color indexed="63"/>
      </top>
      <bottom style="medium"/>
    </border>
    <border>
      <left style="thin">
        <color theme="0" tint="-0.3499799966812134"/>
      </left>
      <right style="medium"/>
      <top>
        <color indexed="63"/>
      </top>
      <bottom style="thin">
        <color theme="0" tint="-0.3499799966812134"/>
      </bottom>
    </border>
    <border>
      <left>
        <color indexed="63"/>
      </left>
      <right>
        <color indexed="63"/>
      </right>
      <top style="thick">
        <color rgb="FF920000"/>
      </top>
      <bottom style="thick">
        <color rgb="FF920000"/>
      </bottom>
    </border>
    <border>
      <left style="medium"/>
      <right>
        <color indexed="63"/>
      </right>
      <top style="medium"/>
      <bottom style="medium">
        <color theme="3"/>
      </bottom>
    </border>
    <border>
      <left>
        <color indexed="63"/>
      </left>
      <right>
        <color indexed="63"/>
      </right>
      <top style="medium"/>
      <bottom style="medium">
        <color theme="3"/>
      </bottom>
    </border>
    <border>
      <left style="medium"/>
      <right>
        <color indexed="63"/>
      </right>
      <top style="medium">
        <color theme="3"/>
      </top>
      <bottom style="thin">
        <color theme="3" tint="0.5999600291252136"/>
      </bottom>
    </border>
    <border>
      <left>
        <color indexed="63"/>
      </left>
      <right>
        <color indexed="63"/>
      </right>
      <top style="medium">
        <color theme="3"/>
      </top>
      <bottom style="thin">
        <color theme="3" tint="0.5999600291252136"/>
      </bottom>
    </border>
    <border>
      <left style="medium"/>
      <right>
        <color indexed="63"/>
      </right>
      <top>
        <color indexed="63"/>
      </top>
      <bottom style="double">
        <color theme="4"/>
      </bottom>
    </border>
    <border>
      <left>
        <color indexed="63"/>
      </left>
      <right style="medium"/>
      <top>
        <color indexed="63"/>
      </top>
      <bottom style="medium"/>
    </border>
    <border>
      <left>
        <color indexed="63"/>
      </left>
      <right>
        <color indexed="63"/>
      </right>
      <top style="medium"/>
      <bottom style="medium">
        <color theme="6" tint="-0.24993999302387238"/>
      </bottom>
    </border>
    <border>
      <left>
        <color indexed="63"/>
      </left>
      <right style="medium"/>
      <top style="medium"/>
      <bottom style="medium">
        <color theme="6" tint="-0.24993999302387238"/>
      </bottom>
    </border>
    <border>
      <left style="medium"/>
      <right>
        <color indexed="63"/>
      </right>
      <top style="medium"/>
      <bottom style="medium">
        <color theme="6" tint="-0.24993999302387238"/>
      </bottom>
    </border>
    <border>
      <left style="medium"/>
      <right style="thin">
        <color rgb="FF7F7F7F"/>
      </right>
      <top style="medium"/>
      <bottom style="medium">
        <color theme="3" tint="-0.4999699890613556"/>
      </bottom>
    </border>
    <border>
      <left style="thin">
        <color rgb="FF7F7F7F"/>
      </left>
      <right style="thin">
        <color rgb="FF7F7F7F"/>
      </right>
      <top style="medium"/>
      <bottom style="medium">
        <color theme="3" tint="-0.4999699890613556"/>
      </bottom>
    </border>
    <border>
      <left style="thin">
        <color rgb="FF7F7F7F"/>
      </left>
      <right style="medium"/>
      <top style="medium"/>
      <bottom style="medium">
        <color theme="3" tint="-0.4999699890613556"/>
      </bottom>
    </border>
    <border>
      <left style="thin">
        <color theme="0" tint="-0.3499799966812134"/>
      </left>
      <right style="thin">
        <color theme="0" tint="-0.3499799966812134"/>
      </right>
      <top>
        <color indexed="63"/>
      </top>
      <bottom style="thin">
        <color theme="0" tint="-0.3499799966812134"/>
      </bottom>
    </border>
    <border>
      <left>
        <color indexed="63"/>
      </left>
      <right style="medium"/>
      <top style="medium"/>
      <bottom>
        <color indexed="63"/>
      </bottom>
    </border>
    <border>
      <left style="medium"/>
      <right>
        <color indexed="63"/>
      </right>
      <top style="medium"/>
      <bottom style="medium">
        <color theme="4" tint="-0.4999699890613556"/>
      </bottom>
    </border>
    <border>
      <left>
        <color indexed="63"/>
      </left>
      <right>
        <color indexed="63"/>
      </right>
      <top style="medium"/>
      <bottom style="medium">
        <color theme="4" tint="-0.4999699890613556"/>
      </bottom>
    </border>
    <border>
      <left>
        <color indexed="63"/>
      </left>
      <right style="medium"/>
      <top style="medium"/>
      <bottom style="medium">
        <color theme="4" tint="-0.49996998906135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64">
    <xf numFmtId="0" fontId="0" fillId="0" borderId="0" xfId="0" applyAlignment="1">
      <alignment/>
    </xf>
    <xf numFmtId="0" fontId="0" fillId="0" borderId="0" xfId="0" applyFill="1" applyAlignment="1">
      <alignment/>
    </xf>
    <xf numFmtId="0" fontId="3" fillId="0" borderId="0" xfId="0" applyFont="1" applyFill="1" applyBorder="1" applyAlignment="1">
      <alignment horizontal="right"/>
    </xf>
    <xf numFmtId="0" fontId="2" fillId="0" borderId="0" xfId="0"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2" fontId="4" fillId="0" borderId="0" xfId="0" applyNumberFormat="1" applyFont="1" applyFill="1" applyBorder="1" applyAlignment="1" applyProtection="1">
      <alignment/>
      <protection/>
    </xf>
    <xf numFmtId="1" fontId="11" fillId="0" borderId="0" xfId="0" applyNumberFormat="1" applyFont="1" applyFill="1" applyBorder="1" applyAlignment="1" applyProtection="1">
      <alignment/>
      <protection/>
    </xf>
    <xf numFmtId="1" fontId="6" fillId="0" borderId="0" xfId="0" applyNumberFormat="1" applyFont="1" applyFill="1" applyBorder="1" applyAlignment="1" applyProtection="1">
      <alignment/>
      <protection/>
    </xf>
    <xf numFmtId="1" fontId="3" fillId="0" borderId="0" xfId="0" applyNumberFormat="1" applyFont="1" applyFill="1" applyBorder="1" applyAlignment="1" applyProtection="1">
      <alignment/>
      <protection/>
    </xf>
    <xf numFmtId="1" fontId="5" fillId="0" borderId="0" xfId="0" applyNumberFormat="1" applyFont="1" applyFill="1" applyBorder="1" applyAlignment="1">
      <alignment/>
    </xf>
    <xf numFmtId="0" fontId="0" fillId="0" borderId="0" xfId="0" applyBorder="1" applyAlignment="1">
      <alignment/>
    </xf>
    <xf numFmtId="0" fontId="0" fillId="0" borderId="0" xfId="0" applyFill="1" applyBorder="1" applyAlignment="1">
      <alignment/>
    </xf>
    <xf numFmtId="1" fontId="8" fillId="0" borderId="0" xfId="0" applyNumberFormat="1" applyFont="1" applyFill="1" applyBorder="1" applyAlignment="1" applyProtection="1">
      <alignment/>
      <protection/>
    </xf>
    <xf numFmtId="0" fontId="69" fillId="33" borderId="10" xfId="0" applyFont="1" applyFill="1" applyBorder="1" applyAlignment="1" applyProtection="1">
      <alignment horizontal="center" vertical="center" wrapText="1"/>
      <protection locked="0"/>
    </xf>
    <xf numFmtId="0" fontId="70" fillId="0" borderId="0" xfId="0" applyFont="1" applyAlignment="1">
      <alignment/>
    </xf>
    <xf numFmtId="0" fontId="34" fillId="0" borderId="0" xfId="0" applyFont="1" applyAlignment="1">
      <alignment horizontal="left" wrapText="1" readingOrder="1"/>
    </xf>
    <xf numFmtId="0" fontId="71" fillId="0" borderId="0" xfId="0" applyFont="1" applyAlignment="1">
      <alignment horizontal="left" wrapText="1" readingOrder="1"/>
    </xf>
    <xf numFmtId="0" fontId="3" fillId="34" borderId="0" xfId="0" applyFont="1" applyFill="1" applyBorder="1" applyAlignment="1">
      <alignment horizontal="right"/>
    </xf>
    <xf numFmtId="0" fontId="3" fillId="34" borderId="0" xfId="0" applyFont="1" applyFill="1" applyBorder="1" applyAlignment="1" applyProtection="1">
      <alignment horizontal="center"/>
      <protection locked="0"/>
    </xf>
    <xf numFmtId="0" fontId="72" fillId="33" borderId="11" xfId="0" applyFont="1" applyFill="1" applyBorder="1" applyAlignment="1">
      <alignment vertical="center" wrapText="1"/>
    </xf>
    <xf numFmtId="0" fontId="73" fillId="0" borderId="0" xfId="0" applyFont="1" applyFill="1" applyBorder="1" applyAlignment="1">
      <alignment wrapText="1"/>
    </xf>
    <xf numFmtId="0" fontId="74" fillId="0" borderId="0" xfId="0" applyFont="1" applyFill="1" applyBorder="1" applyAlignment="1">
      <alignment/>
    </xf>
    <xf numFmtId="0" fontId="72" fillId="0" borderId="0" xfId="0" applyFont="1" applyFill="1" applyBorder="1" applyAlignment="1">
      <alignment vertical="center" wrapText="1"/>
    </xf>
    <xf numFmtId="0" fontId="73" fillId="0" borderId="0" xfId="0" applyFont="1" applyFill="1" applyBorder="1" applyAlignment="1" applyProtection="1">
      <alignment horizontal="center" vertical="center" wrapText="1"/>
      <protection locked="0"/>
    </xf>
    <xf numFmtId="0" fontId="0" fillId="0" borderId="0" xfId="0" applyFill="1" applyBorder="1" applyAlignment="1">
      <alignment/>
    </xf>
    <xf numFmtId="0" fontId="54" fillId="0" borderId="12" xfId="39" applyFill="1" applyBorder="1" applyAlignment="1" applyProtection="1">
      <alignment horizontal="center"/>
      <protection locked="0"/>
    </xf>
    <xf numFmtId="0" fontId="54" fillId="0" borderId="13" xfId="39" applyFill="1" applyBorder="1" applyAlignment="1" applyProtection="1">
      <alignment horizontal="center"/>
      <protection locked="0"/>
    </xf>
    <xf numFmtId="0" fontId="57" fillId="34" borderId="0" xfId="48" applyFont="1" applyFill="1" applyBorder="1" applyAlignment="1" applyProtection="1">
      <alignment horizontal="center" vertical="center"/>
      <protection/>
    </xf>
    <xf numFmtId="0" fontId="0" fillId="0" borderId="0" xfId="0" applyFill="1" applyAlignment="1">
      <alignment vertical="center"/>
    </xf>
    <xf numFmtId="0" fontId="0" fillId="0" borderId="0" xfId="0" applyAlignment="1">
      <alignment vertical="center"/>
    </xf>
    <xf numFmtId="0" fontId="75" fillId="34" borderId="0" xfId="0" applyFont="1" applyFill="1" applyBorder="1" applyAlignment="1" applyProtection="1">
      <alignment horizontal="center" vertical="center"/>
      <protection/>
    </xf>
    <xf numFmtId="0" fontId="76" fillId="34"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57" fillId="34" borderId="14" xfId="48" applyFont="1" applyFill="1" applyBorder="1" applyAlignment="1" applyProtection="1">
      <alignment horizontal="center" vertical="center"/>
      <protection/>
    </xf>
    <xf numFmtId="0" fontId="54" fillId="0" borderId="15" xfId="39" applyFill="1" applyBorder="1" applyAlignment="1" applyProtection="1">
      <alignment horizontal="center"/>
      <protection locked="0"/>
    </xf>
    <xf numFmtId="0" fontId="76" fillId="34" borderId="16" xfId="0" applyFont="1" applyFill="1" applyBorder="1" applyAlignment="1">
      <alignment horizontal="right" vertical="center"/>
    </xf>
    <xf numFmtId="0" fontId="75" fillId="34" borderId="14" xfId="0" applyFont="1" applyFill="1" applyBorder="1" applyAlignment="1">
      <alignment horizontal="center" vertical="center"/>
    </xf>
    <xf numFmtId="0" fontId="12" fillId="34" borderId="16" xfId="0" applyFont="1" applyFill="1" applyBorder="1" applyAlignment="1">
      <alignment horizontal="right"/>
    </xf>
    <xf numFmtId="0" fontId="54" fillId="0" borderId="17" xfId="39" applyFill="1" applyBorder="1" applyAlignment="1" applyProtection="1">
      <alignment horizontal="center"/>
      <protection locked="0"/>
    </xf>
    <xf numFmtId="0" fontId="76" fillId="34" borderId="16" xfId="0" applyFont="1" applyFill="1" applyBorder="1" applyAlignment="1" applyProtection="1">
      <alignment horizontal="right" vertical="center"/>
      <protection/>
    </xf>
    <xf numFmtId="0" fontId="75" fillId="34" borderId="14" xfId="0" applyFont="1" applyFill="1" applyBorder="1" applyAlignment="1" applyProtection="1">
      <alignment horizontal="center" vertical="center"/>
      <protection/>
    </xf>
    <xf numFmtId="0" fontId="77" fillId="34" borderId="16" xfId="42" applyFont="1" applyFill="1" applyBorder="1" applyAlignment="1">
      <alignment horizontal="right"/>
    </xf>
    <xf numFmtId="0" fontId="77" fillId="34" borderId="18" xfId="42" applyFont="1" applyFill="1" applyBorder="1" applyAlignment="1">
      <alignment horizontal="right"/>
    </xf>
    <xf numFmtId="0" fontId="57" fillId="26" borderId="19" xfId="43" applyFill="1" applyBorder="1" applyAlignment="1" applyProtection="1">
      <alignment horizontal="center" vertical="center"/>
      <protection/>
    </xf>
    <xf numFmtId="0" fontId="57" fillId="26" borderId="20" xfId="43" applyFill="1" applyBorder="1" applyAlignment="1" applyProtection="1">
      <alignment horizontal="center" vertical="center"/>
      <protection/>
    </xf>
    <xf numFmtId="0" fontId="42" fillId="0" borderId="0" xfId="0" applyFont="1" applyAlignment="1">
      <alignment horizontal="left" wrapText="1" readingOrder="1"/>
    </xf>
    <xf numFmtId="0" fontId="78" fillId="34" borderId="9" xfId="60" applyFont="1" applyFill="1" applyAlignment="1">
      <alignment horizontal="left" wrapText="1" readingOrder="1"/>
    </xf>
    <xf numFmtId="0" fontId="2" fillId="0" borderId="11" xfId="0" applyFont="1" applyBorder="1" applyAlignment="1">
      <alignment vertical="center"/>
    </xf>
    <xf numFmtId="0" fontId="0" fillId="0" borderId="11"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xf>
    <xf numFmtId="0" fontId="79" fillId="0" borderId="0" xfId="0" applyFont="1" applyFill="1" applyBorder="1" applyAlignment="1">
      <alignment vertical="center" wrapText="1"/>
    </xf>
    <xf numFmtId="0" fontId="80" fillId="0" borderId="0" xfId="0" applyFont="1" applyFill="1" applyBorder="1" applyAlignment="1" applyProtection="1">
      <alignment horizontal="center" vertical="center" wrapText="1"/>
      <protection locked="0"/>
    </xf>
    <xf numFmtId="0" fontId="80" fillId="0" borderId="0" xfId="0" applyFont="1" applyFill="1" applyBorder="1" applyAlignment="1">
      <alignment wrapText="1"/>
    </xf>
    <xf numFmtId="0" fontId="0" fillId="0" borderId="0" xfId="0" applyFont="1" applyFill="1" applyBorder="1" applyAlignment="1">
      <alignment/>
    </xf>
    <xf numFmtId="0" fontId="69" fillId="0" borderId="0" xfId="0" applyFont="1" applyFill="1" applyBorder="1" applyAlignment="1">
      <alignment wrapText="1"/>
    </xf>
    <xf numFmtId="1" fontId="78" fillId="34" borderId="0" xfId="42" applyNumberFormat="1" applyFont="1" applyFill="1" applyBorder="1" applyAlignment="1" applyProtection="1">
      <alignment horizontal="center" vertical="center"/>
      <protection/>
    </xf>
    <xf numFmtId="1" fontId="77" fillId="34" borderId="0" xfId="42" applyNumberFormat="1" applyFont="1" applyFill="1" applyBorder="1" applyAlignment="1" applyProtection="1">
      <alignment horizontal="center" vertical="center"/>
      <protection/>
    </xf>
    <xf numFmtId="2" fontId="56" fillId="34" borderId="0" xfId="42" applyNumberFormat="1" applyFill="1" applyBorder="1" applyAlignment="1" applyProtection="1">
      <alignment horizontal="center"/>
      <protection/>
    </xf>
    <xf numFmtId="1" fontId="56" fillId="34" borderId="0" xfId="42" applyNumberFormat="1" applyFill="1" applyBorder="1" applyAlignment="1" applyProtection="1">
      <alignment horizontal="center"/>
      <protection/>
    </xf>
    <xf numFmtId="2" fontId="56" fillId="34" borderId="21" xfId="42" applyNumberFormat="1" applyFill="1" applyBorder="1" applyAlignment="1" applyProtection="1">
      <alignment horizontal="center"/>
      <protection/>
    </xf>
    <xf numFmtId="0" fontId="53" fillId="22" borderId="22" xfId="35" applyBorder="1" applyAlignment="1">
      <alignment vertical="center"/>
    </xf>
    <xf numFmtId="2" fontId="56" fillId="34" borderId="23" xfId="42" applyNumberFormat="1" applyFill="1" applyBorder="1" applyAlignment="1" applyProtection="1">
      <alignment horizontal="center"/>
      <protection/>
    </xf>
    <xf numFmtId="0" fontId="81" fillId="0" borderId="0" xfId="0" applyFont="1" applyFill="1" applyBorder="1" applyAlignment="1">
      <alignment vertical="center" wrapText="1"/>
    </xf>
    <xf numFmtId="0" fontId="69" fillId="0" borderId="0" xfId="0" applyFont="1" applyFill="1" applyBorder="1" applyAlignment="1" applyProtection="1">
      <alignment horizontal="center" vertical="center" wrapText="1"/>
      <protection locked="0"/>
    </xf>
    <xf numFmtId="0" fontId="53" fillId="34" borderId="0" xfId="33" applyFill="1" applyBorder="1" applyAlignment="1">
      <alignment horizontal="center" vertical="center"/>
    </xf>
    <xf numFmtId="1" fontId="56" fillId="34" borderId="24" xfId="42" applyNumberFormat="1" applyFill="1" applyBorder="1" applyAlignment="1" applyProtection="1">
      <alignment horizontal="center"/>
      <protection/>
    </xf>
    <xf numFmtId="1" fontId="56" fillId="34" borderId="25" xfId="42" applyNumberFormat="1" applyFill="1" applyBorder="1" applyAlignment="1" applyProtection="1">
      <alignment horizontal="center"/>
      <protection/>
    </xf>
    <xf numFmtId="1" fontId="56" fillId="34" borderId="26" xfId="42" applyNumberFormat="1" applyFill="1" applyBorder="1" applyAlignment="1" applyProtection="1">
      <alignment horizontal="center"/>
      <protection/>
    </xf>
    <xf numFmtId="1" fontId="78" fillId="34" borderId="21" xfId="42" applyNumberFormat="1" applyFont="1" applyFill="1" applyBorder="1" applyAlignment="1" applyProtection="1">
      <alignment horizontal="center"/>
      <protection/>
    </xf>
    <xf numFmtId="1" fontId="77" fillId="34" borderId="21" xfId="42" applyNumberFormat="1" applyFont="1" applyFill="1" applyBorder="1" applyAlignment="1" applyProtection="1">
      <alignment horizontal="center"/>
      <protection/>
    </xf>
    <xf numFmtId="1" fontId="78" fillId="34" borderId="23" xfId="42" applyNumberFormat="1" applyFont="1" applyFill="1" applyBorder="1" applyAlignment="1" applyProtection="1">
      <alignment horizontal="center"/>
      <protection/>
    </xf>
    <xf numFmtId="1" fontId="77" fillId="34" borderId="23" xfId="42" applyNumberFormat="1" applyFont="1" applyFill="1" applyBorder="1" applyAlignment="1" applyProtection="1">
      <alignment horizontal="center"/>
      <protection/>
    </xf>
    <xf numFmtId="1" fontId="77" fillId="34" borderId="27" xfId="42" applyNumberFormat="1" applyFont="1" applyFill="1" applyBorder="1" applyAlignment="1" applyProtection="1">
      <alignment horizontal="center"/>
      <protection/>
    </xf>
    <xf numFmtId="1" fontId="77" fillId="34" borderId="28" xfId="42" applyNumberFormat="1" applyFont="1" applyFill="1" applyBorder="1" applyAlignment="1" applyProtection="1">
      <alignment horizontal="center"/>
      <protection/>
    </xf>
    <xf numFmtId="0" fontId="53" fillId="34" borderId="16" xfId="33" applyFill="1" applyBorder="1" applyAlignment="1">
      <alignment horizontal="center" vertical="center"/>
    </xf>
    <xf numFmtId="0" fontId="53" fillId="34" borderId="14" xfId="33" applyFill="1" applyBorder="1" applyAlignment="1">
      <alignment horizontal="center" vertical="center"/>
    </xf>
    <xf numFmtId="0" fontId="3" fillId="34" borderId="14" xfId="0" applyFont="1" applyFill="1" applyBorder="1" applyAlignment="1">
      <alignment horizontal="center"/>
    </xf>
    <xf numFmtId="0" fontId="3" fillId="34" borderId="29" xfId="0" applyFont="1" applyFill="1" applyBorder="1" applyAlignment="1">
      <alignment horizontal="right"/>
    </xf>
    <xf numFmtId="0" fontId="3" fillId="34" borderId="30" xfId="0" applyFont="1" applyFill="1" applyBorder="1" applyAlignment="1">
      <alignment horizontal="center"/>
    </xf>
    <xf numFmtId="0" fontId="3" fillId="34" borderId="23" xfId="0" applyFont="1" applyFill="1" applyBorder="1" applyAlignment="1">
      <alignment horizontal="center"/>
    </xf>
    <xf numFmtId="0" fontId="75" fillId="34" borderId="16" xfId="0" applyFont="1" applyFill="1" applyBorder="1" applyAlignment="1">
      <alignment horizontal="right"/>
    </xf>
    <xf numFmtId="1" fontId="75" fillId="34" borderId="23" xfId="0" applyNumberFormat="1" applyFont="1" applyFill="1" applyBorder="1" applyAlignment="1">
      <alignment horizontal="center"/>
    </xf>
    <xf numFmtId="1" fontId="3" fillId="34" borderId="23" xfId="0" applyNumberFormat="1" applyFont="1" applyFill="1" applyBorder="1" applyAlignment="1">
      <alignment horizontal="center"/>
    </xf>
    <xf numFmtId="1" fontId="3" fillId="34" borderId="28" xfId="0" applyNumberFormat="1" applyFont="1" applyFill="1" applyBorder="1" applyAlignment="1">
      <alignment horizontal="center"/>
    </xf>
    <xf numFmtId="0" fontId="82" fillId="33" borderId="0" xfId="0" applyFont="1" applyFill="1" applyAlignment="1">
      <alignment horizontal="left" wrapText="1" readingOrder="1"/>
    </xf>
    <xf numFmtId="0" fontId="75" fillId="34" borderId="0" xfId="0" applyFont="1" applyFill="1" applyBorder="1" applyAlignment="1">
      <alignment horizontal="right" vertical="center"/>
    </xf>
    <xf numFmtId="0" fontId="56" fillId="34" borderId="16" xfId="42" applyFont="1" applyFill="1" applyBorder="1" applyAlignment="1">
      <alignment horizontal="right"/>
    </xf>
    <xf numFmtId="0" fontId="13" fillId="26" borderId="1" xfId="59" applyFont="1" applyFill="1" applyBorder="1" applyAlignment="1">
      <alignment horizontal="left" wrapText="1" readingOrder="1"/>
    </xf>
    <xf numFmtId="0" fontId="0" fillId="0" borderId="0" xfId="0" applyFont="1" applyAlignment="1">
      <alignment/>
    </xf>
    <xf numFmtId="0" fontId="79" fillId="33" borderId="31" xfId="0" applyFont="1" applyFill="1" applyBorder="1" applyAlignment="1">
      <alignment vertical="center" wrapText="1"/>
    </xf>
    <xf numFmtId="0" fontId="69" fillId="33" borderId="31" xfId="0" applyFont="1" applyFill="1" applyBorder="1" applyAlignment="1" applyProtection="1">
      <alignment horizontal="center" vertical="center" wrapText="1"/>
      <protection locked="0"/>
    </xf>
    <xf numFmtId="0" fontId="81" fillId="33" borderId="31" xfId="0" applyFont="1" applyFill="1" applyBorder="1" applyAlignment="1" applyProtection="1">
      <alignment horizontal="center" vertical="center" wrapText="1"/>
      <protection locked="0"/>
    </xf>
    <xf numFmtId="0" fontId="68" fillId="20" borderId="32" xfId="33" applyFont="1" applyBorder="1" applyAlignment="1" applyProtection="1">
      <alignment horizontal="center" vertical="center"/>
      <protection/>
    </xf>
    <xf numFmtId="0" fontId="53" fillId="20" borderId="33" xfId="33" applyBorder="1" applyAlignment="1" applyProtection="1">
      <alignment vertical="center"/>
      <protection/>
    </xf>
    <xf numFmtId="0" fontId="64" fillId="2" borderId="34" xfId="53" applyFill="1" applyBorder="1" applyAlignment="1" applyProtection="1">
      <alignment horizontal="right"/>
      <protection/>
    </xf>
    <xf numFmtId="0" fontId="64" fillId="2" borderId="35" xfId="53" applyFill="1" applyBorder="1" applyAlignment="1" applyProtection="1">
      <alignment horizontal="center"/>
      <protection/>
    </xf>
    <xf numFmtId="0" fontId="57" fillId="34" borderId="36" xfId="43" applyFill="1" applyBorder="1" applyAlignment="1" applyProtection="1">
      <alignment horizontal="right"/>
      <protection/>
    </xf>
    <xf numFmtId="0" fontId="57" fillId="34" borderId="19" xfId="43" applyFill="1" applyBorder="1" applyAlignment="1" applyProtection="1">
      <alignment horizontal="center"/>
      <protection/>
    </xf>
    <xf numFmtId="0" fontId="57" fillId="34" borderId="20" xfId="43" applyFill="1" applyBorder="1" applyAlignment="1" applyProtection="1">
      <alignment horizontal="center"/>
      <protection/>
    </xf>
    <xf numFmtId="0" fontId="3" fillId="34" borderId="16" xfId="0" applyFont="1" applyFill="1" applyBorder="1" applyAlignment="1" applyProtection="1">
      <alignment horizontal="right"/>
      <protection/>
    </xf>
    <xf numFmtId="0" fontId="3" fillId="34" borderId="0"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3" fillId="34" borderId="18" xfId="0" applyFont="1" applyFill="1" applyBorder="1" applyAlignment="1" applyProtection="1">
      <alignment horizontal="right"/>
      <protection/>
    </xf>
    <xf numFmtId="0" fontId="3" fillId="34" borderId="29" xfId="0" applyFont="1" applyFill="1" applyBorder="1" applyAlignment="1" applyProtection="1">
      <alignment horizontal="center"/>
      <protection/>
    </xf>
    <xf numFmtId="0" fontId="3" fillId="34" borderId="37" xfId="0" applyFont="1" applyFill="1" applyBorder="1" applyAlignment="1" applyProtection="1">
      <alignment horizontal="center"/>
      <protection/>
    </xf>
    <xf numFmtId="0" fontId="56" fillId="34" borderId="16" xfId="42" applyFill="1" applyBorder="1" applyAlignment="1" applyProtection="1">
      <alignment horizontal="right"/>
      <protection/>
    </xf>
    <xf numFmtId="0" fontId="78" fillId="34" borderId="16" xfId="42" applyFont="1" applyFill="1" applyBorder="1" applyAlignment="1" applyProtection="1">
      <alignment horizontal="right"/>
      <protection/>
    </xf>
    <xf numFmtId="0" fontId="77" fillId="34" borderId="16" xfId="42" applyFont="1" applyFill="1" applyBorder="1" applyAlignment="1" applyProtection="1">
      <alignment horizontal="right"/>
      <protection/>
    </xf>
    <xf numFmtId="0" fontId="77" fillId="34" borderId="18" xfId="42" applyFont="1" applyFill="1" applyBorder="1" applyAlignment="1" applyProtection="1">
      <alignment horizontal="right"/>
      <protection/>
    </xf>
    <xf numFmtId="1" fontId="77" fillId="34" borderId="29" xfId="42" applyNumberFormat="1" applyFont="1" applyFill="1" applyBorder="1" applyAlignment="1" applyProtection="1">
      <alignment horizontal="center" vertical="center"/>
      <protection/>
    </xf>
    <xf numFmtId="0" fontId="53" fillId="22" borderId="38" xfId="35" applyBorder="1" applyAlignment="1" applyProtection="1">
      <alignment vertical="center"/>
      <protection/>
    </xf>
    <xf numFmtId="0" fontId="53" fillId="22" borderId="39" xfId="35" applyBorder="1" applyAlignment="1" applyProtection="1">
      <alignment vertical="center"/>
      <protection/>
    </xf>
    <xf numFmtId="0" fontId="68" fillId="22" borderId="40" xfId="35" applyFont="1" applyBorder="1" applyAlignment="1" applyProtection="1">
      <alignment horizontal="center" vertical="center"/>
      <protection/>
    </xf>
    <xf numFmtId="0" fontId="68" fillId="20" borderId="41" xfId="33" applyFont="1" applyBorder="1" applyAlignment="1" applyProtection="1">
      <alignment horizontal="center" vertical="center"/>
      <protection/>
    </xf>
    <xf numFmtId="0" fontId="53" fillId="20" borderId="42" xfId="33" applyBorder="1" applyAlignment="1" applyProtection="1">
      <alignment horizontal="center" vertical="center"/>
      <protection/>
    </xf>
    <xf numFmtId="0" fontId="53" fillId="20" borderId="43" xfId="33" applyBorder="1" applyAlignment="1" applyProtection="1">
      <alignment horizontal="center" vertical="center"/>
      <protection/>
    </xf>
    <xf numFmtId="0" fontId="57" fillId="26" borderId="36" xfId="43" applyFill="1" applyBorder="1" applyAlignment="1" applyProtection="1">
      <alignment horizontal="right"/>
      <protection/>
    </xf>
    <xf numFmtId="0" fontId="57" fillId="34" borderId="16" xfId="48" applyFont="1" applyFill="1" applyBorder="1" applyAlignment="1" applyProtection="1">
      <alignment horizontal="right"/>
      <protection/>
    </xf>
    <xf numFmtId="0" fontId="12" fillId="34" borderId="16" xfId="0" applyFont="1" applyFill="1" applyBorder="1" applyAlignment="1" applyProtection="1">
      <alignment horizontal="right"/>
      <protection/>
    </xf>
    <xf numFmtId="0" fontId="12" fillId="34" borderId="18" xfId="0" applyFont="1" applyFill="1" applyBorder="1" applyAlignment="1" applyProtection="1">
      <alignment horizontal="right"/>
      <protection/>
    </xf>
    <xf numFmtId="0" fontId="54" fillId="26" borderId="0" xfId="39" applyBorder="1" applyAlignment="1" applyProtection="1">
      <alignment horizontal="center"/>
      <protection/>
    </xf>
    <xf numFmtId="0" fontId="54" fillId="34" borderId="29" xfId="39" applyFill="1" applyBorder="1" applyAlignment="1" applyProtection="1">
      <alignment horizontal="center"/>
      <protection/>
    </xf>
    <xf numFmtId="0" fontId="54" fillId="26" borderId="14" xfId="39" applyBorder="1" applyAlignment="1" applyProtection="1">
      <alignment horizontal="center"/>
      <protection/>
    </xf>
    <xf numFmtId="0" fontId="54" fillId="34" borderId="37" xfId="39" applyFill="1" applyBorder="1" applyAlignment="1" applyProtection="1">
      <alignment horizontal="center"/>
      <protection/>
    </xf>
    <xf numFmtId="0" fontId="53" fillId="22" borderId="38" xfId="35" applyBorder="1" applyAlignment="1" applyProtection="1">
      <alignment horizontal="center" vertical="center"/>
      <protection/>
    </xf>
    <xf numFmtId="0" fontId="53" fillId="22" borderId="39" xfId="35" applyBorder="1" applyAlignment="1" applyProtection="1">
      <alignment horizontal="center" vertical="center"/>
      <protection/>
    </xf>
    <xf numFmtId="0" fontId="56" fillId="34" borderId="44" xfId="42" applyFill="1" applyBorder="1" applyAlignment="1" applyProtection="1">
      <alignment horizontal="center"/>
      <protection/>
    </xf>
    <xf numFmtId="0" fontId="56" fillId="34" borderId="0" xfId="42" applyFill="1" applyBorder="1" applyAlignment="1" applyProtection="1">
      <alignment horizontal="center"/>
      <protection/>
    </xf>
    <xf numFmtId="0" fontId="56" fillId="34" borderId="30" xfId="42" applyFill="1" applyBorder="1" applyAlignment="1" applyProtection="1">
      <alignment horizontal="center"/>
      <protection/>
    </xf>
    <xf numFmtId="0" fontId="56" fillId="34" borderId="21" xfId="42" applyFill="1" applyBorder="1" applyAlignment="1" applyProtection="1">
      <alignment horizontal="center"/>
      <protection/>
    </xf>
    <xf numFmtId="0" fontId="56" fillId="34" borderId="23" xfId="42" applyFill="1" applyBorder="1" applyAlignment="1" applyProtection="1">
      <alignment horizontal="center"/>
      <protection/>
    </xf>
    <xf numFmtId="0" fontId="83" fillId="34" borderId="16" xfId="42" applyFont="1" applyFill="1" applyBorder="1" applyAlignment="1" applyProtection="1">
      <alignment horizontal="right"/>
      <protection/>
    </xf>
    <xf numFmtId="1" fontId="83" fillId="34" borderId="21" xfId="42" applyNumberFormat="1" applyFont="1" applyFill="1" applyBorder="1" applyAlignment="1" applyProtection="1">
      <alignment horizontal="center"/>
      <protection/>
    </xf>
    <xf numFmtId="0" fontId="83" fillId="34" borderId="0" xfId="42" applyFont="1" applyFill="1" applyBorder="1" applyAlignment="1" applyProtection="1">
      <alignment horizontal="center"/>
      <protection/>
    </xf>
    <xf numFmtId="1" fontId="83" fillId="34" borderId="0" xfId="42" applyNumberFormat="1" applyFont="1" applyFill="1" applyBorder="1" applyAlignment="1" applyProtection="1">
      <alignment horizontal="center"/>
      <protection/>
    </xf>
    <xf numFmtId="1" fontId="83" fillId="34" borderId="23" xfId="42" applyNumberFormat="1" applyFont="1" applyFill="1" applyBorder="1" applyAlignment="1" applyProtection="1">
      <alignment horizontal="center"/>
      <protection/>
    </xf>
    <xf numFmtId="0" fontId="77" fillId="34" borderId="0" xfId="42" applyFont="1" applyFill="1" applyBorder="1" applyAlignment="1" applyProtection="1">
      <alignment horizontal="center"/>
      <protection/>
    </xf>
    <xf numFmtId="1" fontId="77" fillId="34" borderId="0" xfId="42" applyNumberFormat="1" applyFont="1" applyFill="1" applyBorder="1" applyAlignment="1" applyProtection="1">
      <alignment horizontal="center"/>
      <protection/>
    </xf>
    <xf numFmtId="0" fontId="77" fillId="34" borderId="29" xfId="42" applyFont="1" applyFill="1" applyBorder="1" applyAlignment="1" applyProtection="1">
      <alignment horizontal="center"/>
      <protection/>
    </xf>
    <xf numFmtId="1" fontId="77" fillId="34" borderId="29" xfId="42" applyNumberFormat="1" applyFont="1" applyFill="1" applyBorder="1" applyAlignment="1" applyProtection="1">
      <alignment horizontal="center"/>
      <protection/>
    </xf>
    <xf numFmtId="0" fontId="67" fillId="34" borderId="16" xfId="42" applyFont="1" applyFill="1" applyBorder="1" applyAlignment="1" applyProtection="1">
      <alignment horizontal="right"/>
      <protection/>
    </xf>
    <xf numFmtId="0" fontId="84" fillId="35" borderId="12" xfId="0" applyFont="1" applyFill="1" applyBorder="1" applyAlignment="1" applyProtection="1">
      <alignment horizontal="center"/>
      <protection locked="0"/>
    </xf>
    <xf numFmtId="0" fontId="85" fillId="34" borderId="12" xfId="0" applyFont="1" applyFill="1" applyBorder="1" applyAlignment="1" applyProtection="1">
      <alignment horizontal="center"/>
      <protection/>
    </xf>
    <xf numFmtId="0" fontId="3" fillId="34" borderId="29" xfId="0" applyFont="1" applyFill="1" applyBorder="1" applyAlignment="1" applyProtection="1">
      <alignment horizontal="right"/>
      <protection/>
    </xf>
    <xf numFmtId="0" fontId="3" fillId="0" borderId="0" xfId="0" applyFont="1" applyFill="1" applyBorder="1" applyAlignment="1" applyProtection="1">
      <alignment/>
      <protection/>
    </xf>
    <xf numFmtId="0" fontId="53" fillId="20" borderId="22" xfId="33" applyBorder="1" applyAlignment="1" applyProtection="1">
      <alignment vertical="center"/>
      <protection/>
    </xf>
    <xf numFmtId="0" fontId="64" fillId="0" borderId="12" xfId="53" applyFill="1" applyBorder="1" applyAlignment="1" applyProtection="1">
      <alignment horizontal="center"/>
      <protection locked="0"/>
    </xf>
    <xf numFmtId="0" fontId="53" fillId="20" borderId="45" xfId="33" applyBorder="1" applyAlignment="1" applyProtection="1">
      <alignment vertical="center"/>
      <protection/>
    </xf>
    <xf numFmtId="0" fontId="68" fillId="20" borderId="46" xfId="33" applyFont="1" applyBorder="1" applyAlignment="1">
      <alignment horizontal="center" vertical="center"/>
    </xf>
    <xf numFmtId="0" fontId="68" fillId="20" borderId="47" xfId="33" applyFont="1" applyBorder="1" applyAlignment="1">
      <alignment horizontal="center" vertical="center"/>
    </xf>
    <xf numFmtId="0" fontId="68" fillId="20" borderId="48" xfId="33" applyFont="1" applyBorder="1" applyAlignment="1">
      <alignment horizontal="center" vertical="center"/>
    </xf>
    <xf numFmtId="0" fontId="68" fillId="22" borderId="40" xfId="35" applyFont="1" applyBorder="1" applyAlignment="1">
      <alignment horizontal="center" vertical="center"/>
    </xf>
    <xf numFmtId="0" fontId="68" fillId="22" borderId="38" xfId="35" applyFont="1" applyBorder="1" applyAlignment="1">
      <alignment horizontal="center" vertical="center"/>
    </xf>
    <xf numFmtId="0" fontId="68" fillId="22" borderId="39" xfId="35" applyFont="1" applyBorder="1" applyAlignment="1">
      <alignment horizontal="center" vertical="center"/>
    </xf>
    <xf numFmtId="0" fontId="2" fillId="0" borderId="0" xfId="0" applyFont="1" applyBorder="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11</xdr:row>
      <xdr:rowOff>95250</xdr:rowOff>
    </xdr:from>
    <xdr:to>
      <xdr:col>9</xdr:col>
      <xdr:colOff>1343025</xdr:colOff>
      <xdr:row>24</xdr:row>
      <xdr:rowOff>0</xdr:rowOff>
    </xdr:to>
    <xdr:pic>
      <xdr:nvPicPr>
        <xdr:cNvPr id="1" name="Picture 3"/>
        <xdr:cNvPicPr preferRelativeResize="1">
          <a:picLocks noChangeAspect="1"/>
        </xdr:cNvPicPr>
      </xdr:nvPicPr>
      <xdr:blipFill>
        <a:blip r:embed="rId1"/>
        <a:stretch>
          <a:fillRect/>
        </a:stretch>
      </xdr:blipFill>
      <xdr:spPr>
        <a:xfrm>
          <a:off x="8229600" y="3152775"/>
          <a:ext cx="2714625" cy="2238375"/>
        </a:xfrm>
        <a:prstGeom prst="rect">
          <a:avLst/>
        </a:prstGeom>
        <a:noFill/>
        <a:ln w="9525" cmpd="sng">
          <a:noFill/>
        </a:ln>
      </xdr:spPr>
    </xdr:pic>
    <xdr:clientData/>
  </xdr:twoCellAnchor>
  <xdr:twoCellAnchor>
    <xdr:from>
      <xdr:col>1</xdr:col>
      <xdr:colOff>2571750</xdr:colOff>
      <xdr:row>3</xdr:row>
      <xdr:rowOff>57150</xdr:rowOff>
    </xdr:from>
    <xdr:to>
      <xdr:col>1</xdr:col>
      <xdr:colOff>2781300</xdr:colOff>
      <xdr:row>3</xdr:row>
      <xdr:rowOff>266700</xdr:rowOff>
    </xdr:to>
    <xdr:sp>
      <xdr:nvSpPr>
        <xdr:cNvPr id="2" name="Pfeil nach unten 4"/>
        <xdr:cNvSpPr>
          <a:spLocks/>
        </xdr:cNvSpPr>
      </xdr:nvSpPr>
      <xdr:spPr>
        <a:xfrm rot="16200000">
          <a:off x="3333750" y="1200150"/>
          <a:ext cx="209550" cy="20955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152400</xdr:colOff>
      <xdr:row>5</xdr:row>
      <xdr:rowOff>47625</xdr:rowOff>
    </xdr:from>
    <xdr:to>
      <xdr:col>9</xdr:col>
      <xdr:colOff>1266825</xdr:colOff>
      <xdr:row>10</xdr:row>
      <xdr:rowOff>104775</xdr:rowOff>
    </xdr:to>
    <xdr:pic>
      <xdr:nvPicPr>
        <xdr:cNvPr id="3" name="Picture 5"/>
        <xdr:cNvPicPr preferRelativeResize="1">
          <a:picLocks noChangeAspect="1"/>
        </xdr:cNvPicPr>
      </xdr:nvPicPr>
      <xdr:blipFill>
        <a:blip r:embed="rId2"/>
        <a:stretch>
          <a:fillRect/>
        </a:stretch>
      </xdr:blipFill>
      <xdr:spPr>
        <a:xfrm>
          <a:off x="8258175" y="1800225"/>
          <a:ext cx="2609850" cy="1171575"/>
        </a:xfrm>
        <a:prstGeom prst="rect">
          <a:avLst/>
        </a:prstGeom>
        <a:noFill/>
        <a:ln w="9525" cmpd="sng">
          <a:noFill/>
        </a:ln>
      </xdr:spPr>
    </xdr:pic>
    <xdr:clientData/>
  </xdr:twoCellAnchor>
  <xdr:twoCellAnchor>
    <xdr:from>
      <xdr:col>1</xdr:col>
      <xdr:colOff>2571750</xdr:colOff>
      <xdr:row>3</xdr:row>
      <xdr:rowOff>57150</xdr:rowOff>
    </xdr:from>
    <xdr:to>
      <xdr:col>1</xdr:col>
      <xdr:colOff>2781300</xdr:colOff>
      <xdr:row>3</xdr:row>
      <xdr:rowOff>266700</xdr:rowOff>
    </xdr:to>
    <xdr:sp>
      <xdr:nvSpPr>
        <xdr:cNvPr id="4" name="Pfeil nach unten 13"/>
        <xdr:cNvSpPr>
          <a:spLocks/>
        </xdr:cNvSpPr>
      </xdr:nvSpPr>
      <xdr:spPr>
        <a:xfrm rot="16200000">
          <a:off x="3333750" y="1200150"/>
          <a:ext cx="209550" cy="20955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11</xdr:row>
      <xdr:rowOff>9525</xdr:rowOff>
    </xdr:from>
    <xdr:to>
      <xdr:col>9</xdr:col>
      <xdr:colOff>752475</xdr:colOff>
      <xdr:row>24</xdr:row>
      <xdr:rowOff>0</xdr:rowOff>
    </xdr:to>
    <xdr:pic>
      <xdr:nvPicPr>
        <xdr:cNvPr id="1" name="Picture 1"/>
        <xdr:cNvPicPr preferRelativeResize="1">
          <a:picLocks noChangeAspect="1"/>
        </xdr:cNvPicPr>
      </xdr:nvPicPr>
      <xdr:blipFill>
        <a:blip r:embed="rId1"/>
        <a:stretch>
          <a:fillRect/>
        </a:stretch>
      </xdr:blipFill>
      <xdr:spPr>
        <a:xfrm>
          <a:off x="8439150" y="2914650"/>
          <a:ext cx="2190750" cy="1981200"/>
        </a:xfrm>
        <a:prstGeom prst="rect">
          <a:avLst/>
        </a:prstGeom>
        <a:noFill/>
        <a:ln w="9525" cmpd="sng">
          <a:noFill/>
        </a:ln>
      </xdr:spPr>
    </xdr:pic>
    <xdr:clientData/>
  </xdr:twoCellAnchor>
  <xdr:twoCellAnchor editAs="oneCell">
    <xdr:from>
      <xdr:col>7</xdr:col>
      <xdr:colOff>200025</xdr:colOff>
      <xdr:row>3</xdr:row>
      <xdr:rowOff>57150</xdr:rowOff>
    </xdr:from>
    <xdr:to>
      <xdr:col>10</xdr:col>
      <xdr:colOff>0</xdr:colOff>
      <xdr:row>6</xdr:row>
      <xdr:rowOff>180975</xdr:rowOff>
    </xdr:to>
    <xdr:pic>
      <xdr:nvPicPr>
        <xdr:cNvPr id="2" name="Picture 2"/>
        <xdr:cNvPicPr preferRelativeResize="1">
          <a:picLocks noChangeAspect="1"/>
        </xdr:cNvPicPr>
      </xdr:nvPicPr>
      <xdr:blipFill>
        <a:blip r:embed="rId2"/>
        <a:stretch>
          <a:fillRect/>
        </a:stretch>
      </xdr:blipFill>
      <xdr:spPr>
        <a:xfrm>
          <a:off x="8553450" y="1200150"/>
          <a:ext cx="2085975" cy="933450"/>
        </a:xfrm>
        <a:prstGeom prst="rect">
          <a:avLst/>
        </a:prstGeom>
        <a:noFill/>
        <a:ln w="9525" cmpd="sng">
          <a:noFill/>
        </a:ln>
      </xdr:spPr>
    </xdr:pic>
    <xdr:clientData/>
  </xdr:twoCellAnchor>
  <xdr:twoCellAnchor>
    <xdr:from>
      <xdr:col>1</xdr:col>
      <xdr:colOff>2571750</xdr:colOff>
      <xdr:row>3</xdr:row>
      <xdr:rowOff>57150</xdr:rowOff>
    </xdr:from>
    <xdr:to>
      <xdr:col>1</xdr:col>
      <xdr:colOff>2781300</xdr:colOff>
      <xdr:row>3</xdr:row>
      <xdr:rowOff>266700</xdr:rowOff>
    </xdr:to>
    <xdr:sp>
      <xdr:nvSpPr>
        <xdr:cNvPr id="3" name="Pfeil nach unten 11"/>
        <xdr:cNvSpPr>
          <a:spLocks/>
        </xdr:cNvSpPr>
      </xdr:nvSpPr>
      <xdr:spPr>
        <a:xfrm rot="16200000">
          <a:off x="3333750" y="1200150"/>
          <a:ext cx="209550" cy="20955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14</xdr:row>
      <xdr:rowOff>66675</xdr:rowOff>
    </xdr:from>
    <xdr:to>
      <xdr:col>7</xdr:col>
      <xdr:colOff>552450</xdr:colOff>
      <xdr:row>28</xdr:row>
      <xdr:rowOff>28575</xdr:rowOff>
    </xdr:to>
    <xdr:pic>
      <xdr:nvPicPr>
        <xdr:cNvPr id="1" name="Picture 2"/>
        <xdr:cNvPicPr preferRelativeResize="1">
          <a:picLocks noChangeAspect="1"/>
        </xdr:cNvPicPr>
      </xdr:nvPicPr>
      <xdr:blipFill>
        <a:blip r:embed="rId1"/>
        <a:stretch>
          <a:fillRect/>
        </a:stretch>
      </xdr:blipFill>
      <xdr:spPr>
        <a:xfrm>
          <a:off x="5248275" y="3600450"/>
          <a:ext cx="2590800" cy="2238375"/>
        </a:xfrm>
        <a:prstGeom prst="rect">
          <a:avLst/>
        </a:prstGeom>
        <a:noFill/>
        <a:ln w="9525" cmpd="sng">
          <a:noFill/>
        </a:ln>
      </xdr:spPr>
    </xdr:pic>
    <xdr:clientData/>
  </xdr:twoCellAnchor>
  <xdr:twoCellAnchor editAs="oneCell">
    <xdr:from>
      <xdr:col>4</xdr:col>
      <xdr:colOff>428625</xdr:colOff>
      <xdr:row>5</xdr:row>
      <xdr:rowOff>19050</xdr:rowOff>
    </xdr:from>
    <xdr:to>
      <xdr:col>7</xdr:col>
      <xdr:colOff>552450</xdr:colOff>
      <xdr:row>10</xdr:row>
      <xdr:rowOff>142875</xdr:rowOff>
    </xdr:to>
    <xdr:pic>
      <xdr:nvPicPr>
        <xdr:cNvPr id="2" name="Picture 3"/>
        <xdr:cNvPicPr preferRelativeResize="1">
          <a:picLocks noChangeAspect="1"/>
        </xdr:cNvPicPr>
      </xdr:nvPicPr>
      <xdr:blipFill>
        <a:blip r:embed="rId2"/>
        <a:stretch>
          <a:fillRect/>
        </a:stretch>
      </xdr:blipFill>
      <xdr:spPr>
        <a:xfrm>
          <a:off x="5429250" y="1771650"/>
          <a:ext cx="2409825" cy="1085850"/>
        </a:xfrm>
        <a:prstGeom prst="rect">
          <a:avLst/>
        </a:prstGeom>
        <a:noFill/>
        <a:ln w="9525" cmpd="sng">
          <a:noFill/>
        </a:ln>
      </xdr:spPr>
    </xdr:pic>
    <xdr:clientData/>
  </xdr:twoCellAnchor>
  <xdr:twoCellAnchor>
    <xdr:from>
      <xdr:col>1</xdr:col>
      <xdr:colOff>2619375</xdr:colOff>
      <xdr:row>3</xdr:row>
      <xdr:rowOff>47625</xdr:rowOff>
    </xdr:from>
    <xdr:to>
      <xdr:col>2</xdr:col>
      <xdr:colOff>133350</xdr:colOff>
      <xdr:row>3</xdr:row>
      <xdr:rowOff>257175</xdr:rowOff>
    </xdr:to>
    <xdr:sp>
      <xdr:nvSpPr>
        <xdr:cNvPr id="3" name="Pfeil nach unten 4"/>
        <xdr:cNvSpPr>
          <a:spLocks/>
        </xdr:cNvSpPr>
      </xdr:nvSpPr>
      <xdr:spPr>
        <a:xfrm rot="16200000">
          <a:off x="3381375" y="1190625"/>
          <a:ext cx="209550" cy="20955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FTUNGSAUSSCHLUSS"/>
      <sheetName val="Dachflügel mit 2 St. KL²"/>
      <sheetName val="Dachflügel mit KL²"/>
      <sheetName val="Dachausstieg mit 2 St. KL²-L"/>
    </sheetNames>
    <sheetDataSet>
      <sheetData sheetId="1">
        <row r="41">
          <cell r="B41" t="str">
            <v>NEIN</v>
          </cell>
        </row>
        <row r="42">
          <cell r="B42" t="str">
            <v>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21"/>
  <sheetViews>
    <sheetView showGridLines="0" tabSelected="1" zoomScalePageLayoutView="0" workbookViewId="0" topLeftCell="A1">
      <selection activeCell="A25" sqref="A25"/>
    </sheetView>
  </sheetViews>
  <sheetFormatPr defaultColWidth="11.421875" defaultRowHeight="12.75"/>
  <cols>
    <col min="2" max="2" width="94.00390625" style="0" customWidth="1"/>
  </cols>
  <sheetData>
    <row r="3" ht="18.75">
      <c r="B3" s="93" t="s">
        <v>30</v>
      </c>
    </row>
    <row r="4" ht="18.75">
      <c r="B4" s="22"/>
    </row>
    <row r="5" ht="23.25">
      <c r="B5" s="23" t="s">
        <v>32</v>
      </c>
    </row>
    <row r="6" ht="18.75">
      <c r="B6" s="22"/>
    </row>
    <row r="7" ht="135">
      <c r="B7" s="96" t="s">
        <v>35</v>
      </c>
    </row>
    <row r="8" ht="16.5" thickBot="1">
      <c r="B8" s="52"/>
    </row>
    <row r="9" ht="16.5" thickBot="1" thickTop="1">
      <c r="B9" s="53" t="s">
        <v>31</v>
      </c>
    </row>
    <row r="10" ht="19.5" thickTop="1">
      <c r="B10" s="22"/>
    </row>
    <row r="11" ht="18.75">
      <c r="B11" s="22"/>
    </row>
    <row r="20" ht="12.75" hidden="1">
      <c r="A20" s="97" t="s">
        <v>33</v>
      </c>
    </row>
    <row r="21" ht="12.75" hidden="1">
      <c r="A21" s="97" t="s">
        <v>29</v>
      </c>
    </row>
  </sheetData>
  <sheetProtection password="892D" sheet="1" selectLockedCell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L46"/>
  <sheetViews>
    <sheetView showGridLines="0" zoomScalePageLayoutView="0" workbookViewId="0" topLeftCell="A1">
      <selection activeCell="E13" sqref="E13"/>
    </sheetView>
  </sheetViews>
  <sheetFormatPr defaultColWidth="11.421875" defaultRowHeight="12.75"/>
  <cols>
    <col min="2" max="2" width="42.28125" style="0" bestFit="1" customWidth="1"/>
    <col min="3" max="3" width="21.00390625" style="0" customWidth="1"/>
    <col min="4" max="4" width="3.00390625" style="0" customWidth="1"/>
    <col min="5" max="5" width="20.7109375" style="0" customWidth="1"/>
    <col min="6" max="6" width="2.28125" style="0" customWidth="1"/>
    <col min="7" max="7" width="20.8515625" style="0" customWidth="1"/>
    <col min="8" max="8" width="13.28125" style="0" customWidth="1"/>
    <col min="9" max="9" width="9.140625" style="0" customWidth="1"/>
    <col min="10" max="10" width="40.421875" style="0" bestFit="1" customWidth="1"/>
    <col min="11" max="18" width="13.421875" style="0" bestFit="1" customWidth="1"/>
  </cols>
  <sheetData>
    <row r="3" spans="2:12" ht="64.5" customHeight="1" thickBot="1">
      <c r="B3" s="54" t="s">
        <v>23</v>
      </c>
      <c r="C3" s="55"/>
      <c r="D3" s="56"/>
      <c r="E3" s="57"/>
      <c r="F3" s="57"/>
      <c r="G3" s="57"/>
      <c r="H3" s="4"/>
      <c r="I3" s="4"/>
      <c r="L3" s="30"/>
    </row>
    <row r="4" spans="2:9" ht="24" customHeight="1" thickBot="1" thickTop="1">
      <c r="B4" s="26" t="s">
        <v>28</v>
      </c>
      <c r="C4" s="20" t="s">
        <v>29</v>
      </c>
      <c r="E4" s="27"/>
      <c r="F4" s="27"/>
      <c r="G4" s="28"/>
      <c r="H4" s="4"/>
      <c r="I4" s="4"/>
    </row>
    <row r="5" spans="2:12" s="1" customFormat="1" ht="24" customHeight="1" thickBot="1" thickTop="1">
      <c r="B5" s="29"/>
      <c r="E5" s="27"/>
      <c r="F5" s="27"/>
      <c r="G5" s="28"/>
      <c r="H5" s="31"/>
      <c r="I5" s="31"/>
      <c r="L5" s="30"/>
    </row>
    <row r="6" spans="2:12" ht="24.75" customHeight="1" thickBot="1">
      <c r="B6" s="122" t="s">
        <v>7</v>
      </c>
      <c r="C6" s="123"/>
      <c r="D6" s="123"/>
      <c r="E6" s="123"/>
      <c r="F6" s="123"/>
      <c r="G6" s="124"/>
      <c r="H6" s="5"/>
      <c r="I6" s="5"/>
      <c r="L6" s="30"/>
    </row>
    <row r="7" spans="1:9" ht="16.5" thickBot="1">
      <c r="A7" t="s">
        <v>26</v>
      </c>
      <c r="B7" s="125" t="s">
        <v>15</v>
      </c>
      <c r="C7" s="50" t="s">
        <v>18</v>
      </c>
      <c r="D7" s="50"/>
      <c r="E7" s="50" t="s">
        <v>19</v>
      </c>
      <c r="F7" s="50"/>
      <c r="G7" s="51" t="s">
        <v>20</v>
      </c>
      <c r="H7" s="3"/>
      <c r="I7" s="3"/>
    </row>
    <row r="8" spans="2:9" ht="16.5" thickTop="1">
      <c r="B8" s="126"/>
      <c r="C8" s="34"/>
      <c r="D8" s="34"/>
      <c r="E8" s="34"/>
      <c r="F8" s="34"/>
      <c r="G8" s="40"/>
      <c r="H8" s="3"/>
      <c r="I8" s="3"/>
    </row>
    <row r="9" spans="2:9" ht="15">
      <c r="B9" s="149" t="s">
        <v>16</v>
      </c>
      <c r="C9" s="32">
        <v>50</v>
      </c>
      <c r="D9" s="129"/>
      <c r="E9" s="32">
        <v>14</v>
      </c>
      <c r="F9" s="129"/>
      <c r="G9" s="41">
        <v>14</v>
      </c>
      <c r="H9" s="8"/>
      <c r="I9" s="8"/>
    </row>
    <row r="10" spans="2:9" ht="15">
      <c r="B10" s="114"/>
      <c r="C10" s="129"/>
      <c r="D10" s="129"/>
      <c r="E10" s="129"/>
      <c r="F10" s="129"/>
      <c r="G10" s="131"/>
      <c r="H10" s="8"/>
      <c r="I10" s="8"/>
    </row>
    <row r="11" spans="2:9" s="1" customFormat="1" ht="15">
      <c r="B11" s="114" t="s">
        <v>17</v>
      </c>
      <c r="C11" s="32">
        <v>800</v>
      </c>
      <c r="D11" s="129"/>
      <c r="E11" s="32">
        <v>540</v>
      </c>
      <c r="F11" s="129"/>
      <c r="G11" s="41">
        <v>531</v>
      </c>
      <c r="H11" s="9"/>
      <c r="I11" s="9"/>
    </row>
    <row r="12" spans="2:9" s="35" customFormat="1" ht="19.5" customHeight="1">
      <c r="B12" s="46" t="s">
        <v>13</v>
      </c>
      <c r="C12" s="37" t="str">
        <f>IF(C11&lt;531,"(Falsche Eingabe, Wert muss über 530mm liegen)","(OK)")</f>
        <v>(OK)</v>
      </c>
      <c r="D12" s="38"/>
      <c r="E12" s="37" t="str">
        <f>IF(E11&lt;531,"(Falsche Eingabe, Wert muss über 530mm liegen)","(OK)")</f>
        <v>(OK)</v>
      </c>
      <c r="F12" s="38"/>
      <c r="G12" s="47" t="str">
        <f>IF(G11&lt;531,"(Falsche Eingabe, Wert muss über 530mm liegen)","(OK)")</f>
        <v>(OK)</v>
      </c>
      <c r="H12" s="10"/>
      <c r="I12" s="10"/>
    </row>
    <row r="13" spans="2:9" ht="15">
      <c r="B13" s="127" t="s">
        <v>21</v>
      </c>
      <c r="C13" s="33">
        <v>500</v>
      </c>
      <c r="D13" s="129"/>
      <c r="E13" s="32">
        <v>1000</v>
      </c>
      <c r="F13" s="129"/>
      <c r="G13" s="45">
        <v>1000</v>
      </c>
      <c r="H13" s="8"/>
      <c r="I13" s="8"/>
    </row>
    <row r="14" spans="2:9" s="36" customFormat="1" ht="19.5" customHeight="1">
      <c r="B14" s="46" t="s">
        <v>11</v>
      </c>
      <c r="C14" s="37" t="str">
        <f>IF(C13&gt;(2*C11),"Nicht zulässig","OK")</f>
        <v>OK</v>
      </c>
      <c r="D14" s="38"/>
      <c r="E14" s="37" t="str">
        <f>IF(E13&gt;(2*E11),"Nicht zulässig","OK")</f>
        <v>OK</v>
      </c>
      <c r="F14" s="38"/>
      <c r="G14" s="47" t="str">
        <f>IF(G13&gt;(2*G11),"Nicht zulässig","OK")</f>
        <v>OK</v>
      </c>
      <c r="H14" s="39"/>
      <c r="I14" s="39"/>
    </row>
    <row r="15" spans="2:10" ht="15">
      <c r="B15" s="127" t="s">
        <v>10</v>
      </c>
      <c r="C15" s="32">
        <v>1300</v>
      </c>
      <c r="D15" s="129"/>
      <c r="E15" s="32">
        <v>1000</v>
      </c>
      <c r="F15" s="129"/>
      <c r="G15" s="41">
        <v>1800</v>
      </c>
      <c r="H15" s="8"/>
      <c r="I15" s="8"/>
      <c r="J15" s="17"/>
    </row>
    <row r="16" spans="2:10" ht="15.75" thickBot="1">
      <c r="B16" s="128"/>
      <c r="C16" s="130"/>
      <c r="D16" s="130"/>
      <c r="E16" s="130"/>
      <c r="F16" s="130"/>
      <c r="G16" s="132"/>
      <c r="H16" s="8"/>
      <c r="I16" s="8"/>
      <c r="J16" s="17"/>
    </row>
    <row r="17" spans="2:9" s="17" customFormat="1" ht="16.5" customHeight="1" thickBot="1">
      <c r="B17" s="2"/>
      <c r="C17" s="7"/>
      <c r="D17" s="7"/>
      <c r="E17" s="7"/>
      <c r="F17" s="7"/>
      <c r="G17" s="7"/>
      <c r="H17" s="7"/>
      <c r="I17" s="7"/>
    </row>
    <row r="18" spans="2:10" s="1" customFormat="1" ht="21.75" customHeight="1" thickBot="1">
      <c r="B18" s="121" t="s">
        <v>12</v>
      </c>
      <c r="C18" s="133"/>
      <c r="D18" s="133"/>
      <c r="E18" s="133"/>
      <c r="F18" s="133"/>
      <c r="G18" s="134"/>
      <c r="H18" s="11"/>
      <c r="I18" s="11"/>
      <c r="J18" s="18"/>
    </row>
    <row r="19" spans="2:10" ht="15">
      <c r="B19" s="114" t="s">
        <v>1</v>
      </c>
      <c r="C19" s="135">
        <f>(C13*C15)/1000000</f>
        <v>0.65</v>
      </c>
      <c r="D19" s="136"/>
      <c r="E19" s="135">
        <f>(E13*E15)/1000000</f>
        <v>1</v>
      </c>
      <c r="F19" s="136"/>
      <c r="G19" s="137">
        <f>(G13*G15)/1000000</f>
        <v>1.8</v>
      </c>
      <c r="H19" s="12"/>
      <c r="I19" s="12"/>
      <c r="J19" s="17"/>
    </row>
    <row r="20" spans="2:10" ht="15">
      <c r="B20" s="114" t="s">
        <v>2</v>
      </c>
      <c r="C20" s="138">
        <f>C19*2.5*C9</f>
        <v>81.25</v>
      </c>
      <c r="D20" s="136"/>
      <c r="E20" s="138">
        <f>E19*2.5*E9</f>
        <v>35</v>
      </c>
      <c r="F20" s="136"/>
      <c r="G20" s="139">
        <f>G19*2.5*G9</f>
        <v>63</v>
      </c>
      <c r="H20" s="12"/>
      <c r="I20" s="12"/>
      <c r="J20" s="17"/>
    </row>
    <row r="21" spans="1:10" ht="15.75" customHeight="1" hidden="1">
      <c r="A21" s="21"/>
      <c r="B21" s="114" t="s">
        <v>3</v>
      </c>
      <c r="C21" s="138">
        <f>C20*(C13/2)/100</f>
        <v>203.125</v>
      </c>
      <c r="D21" s="136"/>
      <c r="E21" s="138">
        <f>E20*(E13/2)/100</f>
        <v>175</v>
      </c>
      <c r="F21" s="136"/>
      <c r="G21" s="139">
        <f>G20*(G13/2)/100</f>
        <v>315</v>
      </c>
      <c r="H21" s="19"/>
      <c r="I21" s="19"/>
      <c r="J21" s="17"/>
    </row>
    <row r="22" spans="1:10" ht="15.75" customHeight="1" hidden="1">
      <c r="A22" s="21"/>
      <c r="B22" s="114" t="s">
        <v>5</v>
      </c>
      <c r="C22" s="138">
        <f>(1000*C11)/1000</f>
        <v>800</v>
      </c>
      <c r="D22" s="136"/>
      <c r="E22" s="138">
        <f>(1600*E11)/1000</f>
        <v>864</v>
      </c>
      <c r="F22" s="136"/>
      <c r="G22" s="139">
        <f>(2000*G11)/1000</f>
        <v>1062</v>
      </c>
      <c r="H22" s="19"/>
      <c r="I22" s="19"/>
      <c r="J22" s="17"/>
    </row>
    <row r="23" spans="2:10" ht="15.75">
      <c r="B23" s="140" t="s">
        <v>4</v>
      </c>
      <c r="C23" s="141" t="str">
        <f>IF(C4="JA",((((C22-C21)/(C13/2))/C19)*1000),"Disclaimer")</f>
        <v>Disclaimer</v>
      </c>
      <c r="D23" s="142"/>
      <c r="E23" s="141" t="str">
        <f>IF(C4="JA",((((E22-E21)/(E13/2))/E19)*1000),"Disclaimer")</f>
        <v>Disclaimer</v>
      </c>
      <c r="F23" s="143"/>
      <c r="G23" s="144" t="str">
        <f>IF(C4="JA",((((G22-G21)/(G13/2))/G19)*1000),"Disclaimer")</f>
        <v>Disclaimer</v>
      </c>
      <c r="H23" s="14"/>
      <c r="I23" s="14"/>
      <c r="J23" s="17"/>
    </row>
    <row r="24" spans="2:10" ht="15">
      <c r="B24" s="116" t="s">
        <v>6</v>
      </c>
      <c r="C24" s="78" t="str">
        <f>IF(C4="JA",((C13/C11)*710),"Disclaimer")</f>
        <v>Disclaimer</v>
      </c>
      <c r="D24" s="145"/>
      <c r="E24" s="78" t="str">
        <f>IF(C4="JA",((E13/E11)*710),"Disclaimer")</f>
        <v>Disclaimer</v>
      </c>
      <c r="F24" s="146"/>
      <c r="G24" s="80" t="str">
        <f>IF(C4="JA",((G13/G11)*710),"Disclaimer")</f>
        <v>Disclaimer</v>
      </c>
      <c r="H24" s="15"/>
      <c r="I24" s="15"/>
      <c r="J24" s="17"/>
    </row>
    <row r="25" spans="2:10" ht="15.75" thickBot="1">
      <c r="B25" s="117" t="s">
        <v>8</v>
      </c>
      <c r="C25" s="81" t="str">
        <f>IF(C4="JA",(DEGREES(C24/C13)),"Disclaimer")</f>
        <v>Disclaimer</v>
      </c>
      <c r="D25" s="147"/>
      <c r="E25" s="81" t="str">
        <f>IF(C4="JA",(DEGREES(E24/E13)),"Disclaimer")</f>
        <v>Disclaimer</v>
      </c>
      <c r="F25" s="148"/>
      <c r="G25" s="82" t="str">
        <f>IF(C4="JA",(DEGREES(G24/G13)),"Disclaimer")</f>
        <v>Disclaimer</v>
      </c>
      <c r="H25" s="16"/>
      <c r="I25" s="16"/>
      <c r="J25" s="17"/>
    </row>
    <row r="30" ht="8.25" customHeight="1"/>
    <row r="31" spans="9:10" ht="12.75">
      <c r="I31" s="4"/>
      <c r="J31" s="4"/>
    </row>
    <row r="32" spans="9:10" ht="12.75">
      <c r="I32" s="5"/>
      <c r="J32" s="5"/>
    </row>
    <row r="33" spans="9:10" ht="12.75">
      <c r="I33" s="8"/>
      <c r="J33" s="8"/>
    </row>
    <row r="34" spans="9:10" ht="15.75">
      <c r="I34" s="6"/>
      <c r="J34" s="6"/>
    </row>
    <row r="35" spans="9:10" ht="12.75">
      <c r="I35" s="8"/>
      <c r="J35" s="8"/>
    </row>
    <row r="36" spans="9:10" ht="12.75">
      <c r="I36" s="8"/>
      <c r="J36" s="8"/>
    </row>
    <row r="37" spans="9:10" ht="12.75">
      <c r="I37" s="8"/>
      <c r="J37" s="8"/>
    </row>
    <row r="38" spans="9:10" s="1" customFormat="1" ht="5.25" customHeight="1">
      <c r="I38" s="7"/>
      <c r="J38" s="7"/>
    </row>
    <row r="39" spans="9:10" ht="12.75">
      <c r="I39" s="11"/>
      <c r="J39" s="11"/>
    </row>
    <row r="40" spans="9:10" ht="11.25" customHeight="1" hidden="1">
      <c r="I40" s="12"/>
      <c r="J40" s="12"/>
    </row>
    <row r="41" spans="1:10" ht="12.75" hidden="1">
      <c r="A41" s="97" t="s">
        <v>33</v>
      </c>
      <c r="I41" s="12"/>
      <c r="J41" s="12"/>
    </row>
    <row r="42" spans="1:10" ht="12.75" hidden="1">
      <c r="A42" s="97" t="s">
        <v>29</v>
      </c>
      <c r="I42" s="13"/>
      <c r="J42" s="13"/>
    </row>
    <row r="43" spans="9:10" ht="12.75">
      <c r="I43" s="13"/>
      <c r="J43" s="13"/>
    </row>
    <row r="44" spans="9:10" ht="15.75">
      <c r="I44" s="14"/>
      <c r="J44" s="14"/>
    </row>
    <row r="45" spans="9:10" ht="12.75">
      <c r="I45" s="15"/>
      <c r="J45" s="15"/>
    </row>
    <row r="46" spans="9:10" ht="12.75">
      <c r="I46" s="16"/>
      <c r="J46" s="16"/>
    </row>
  </sheetData>
  <sheetProtection password="892D" sheet="1" selectLockedCells="1"/>
  <dataValidations count="2">
    <dataValidation type="list" allowBlank="1" showInputMessage="1" showErrorMessage="1" promptTitle="DISCLAIMER" sqref="A41:A42">
      <formula1>$A$41:$A$42</formula1>
    </dataValidation>
    <dataValidation type="list" allowBlank="1" showInputMessage="1" showErrorMessage="1" sqref="C4">
      <formula1>$A$41:$A$42</formula1>
    </dataValidation>
  </dataValidations>
  <printOptions/>
  <pageMargins left="0.787401575" right="0.787401575" top="0.984251969" bottom="0.984251969" header="0.4921259845" footer="0.4921259845"/>
  <pageSetup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dimension ref="A3:P42"/>
  <sheetViews>
    <sheetView showGridLines="0" zoomScalePageLayoutView="0" workbookViewId="0" topLeftCell="A1">
      <selection activeCell="C7" sqref="C7"/>
    </sheetView>
  </sheetViews>
  <sheetFormatPr defaultColWidth="11.421875" defaultRowHeight="12.75"/>
  <cols>
    <col min="2" max="2" width="44.8515625" style="0" customWidth="1"/>
    <col min="3" max="3" width="20.7109375" style="0" customWidth="1"/>
    <col min="4" max="4" width="3.57421875" style="0" customWidth="1"/>
    <col min="5" max="5" width="20.7109375" style="0" customWidth="1"/>
    <col min="6" max="6" width="3.421875" style="0" customWidth="1"/>
    <col min="7" max="7" width="20.57421875" style="0" customWidth="1"/>
  </cols>
  <sheetData>
    <row r="3" spans="2:9" ht="64.5" customHeight="1" thickBot="1">
      <c r="B3" s="58" t="s">
        <v>27</v>
      </c>
      <c r="C3" s="57"/>
      <c r="D3" s="57"/>
      <c r="E3" s="57"/>
      <c r="F3" s="57"/>
      <c r="G3" s="57"/>
      <c r="H3" s="36"/>
      <c r="I3" s="36"/>
    </row>
    <row r="4" spans="2:9" ht="24" customHeight="1" thickBot="1" thickTop="1">
      <c r="B4" s="98" t="s">
        <v>28</v>
      </c>
      <c r="C4" s="99" t="s">
        <v>29</v>
      </c>
      <c r="E4" s="63"/>
      <c r="F4" s="63"/>
      <c r="G4" s="31"/>
      <c r="H4" s="4"/>
      <c r="I4" s="4"/>
    </row>
    <row r="5" spans="2:9" ht="24" customHeight="1" thickBot="1" thickTop="1">
      <c r="B5" s="59"/>
      <c r="C5" s="60"/>
      <c r="D5" s="60"/>
      <c r="E5" s="61"/>
      <c r="F5" s="61"/>
      <c r="G5" s="62"/>
      <c r="H5" s="4"/>
      <c r="I5" s="4"/>
    </row>
    <row r="6" spans="2:7" ht="15.75" thickBot="1">
      <c r="B6" s="101" t="s">
        <v>7</v>
      </c>
      <c r="C6" s="154"/>
      <c r="D6" s="102"/>
      <c r="E6" s="154"/>
      <c r="F6" s="102"/>
      <c r="G6" s="156"/>
    </row>
    <row r="7" spans="2:7" ht="17.25">
      <c r="B7" s="103" t="s">
        <v>14</v>
      </c>
      <c r="C7" s="155">
        <v>1</v>
      </c>
      <c r="D7" s="104"/>
      <c r="E7" s="155">
        <v>1</v>
      </c>
      <c r="F7" s="104"/>
      <c r="G7" s="155">
        <v>1</v>
      </c>
    </row>
    <row r="8" spans="2:16" ht="18.75" thickBot="1">
      <c r="B8" s="105" t="s">
        <v>15</v>
      </c>
      <c r="C8" s="106" t="s">
        <v>18</v>
      </c>
      <c r="D8" s="106"/>
      <c r="E8" s="106" t="s">
        <v>22</v>
      </c>
      <c r="F8" s="106"/>
      <c r="G8" s="107" t="s">
        <v>20</v>
      </c>
      <c r="P8" s="72"/>
    </row>
    <row r="9" spans="2:7" ht="13.5" thickTop="1">
      <c r="B9" s="108"/>
      <c r="C9" s="109"/>
      <c r="D9" s="109"/>
      <c r="E9" s="109"/>
      <c r="F9" s="109"/>
      <c r="G9" s="110"/>
    </row>
    <row r="10" spans="2:7" ht="12.75">
      <c r="B10" s="108" t="s">
        <v>0</v>
      </c>
      <c r="C10" s="150">
        <v>22</v>
      </c>
      <c r="D10" s="25"/>
      <c r="E10" s="150">
        <v>20</v>
      </c>
      <c r="F10" s="25"/>
      <c r="G10" s="150">
        <v>20</v>
      </c>
    </row>
    <row r="11" spans="2:7" ht="12.75">
      <c r="B11" s="108"/>
      <c r="C11" s="109"/>
      <c r="D11" s="25"/>
      <c r="E11" s="109"/>
      <c r="F11" s="25"/>
      <c r="G11" s="110"/>
    </row>
    <row r="12" spans="2:7" ht="12.75">
      <c r="B12" s="108" t="s">
        <v>9</v>
      </c>
      <c r="C12" s="150">
        <v>1150</v>
      </c>
      <c r="D12" s="25"/>
      <c r="E12" s="150">
        <v>1400</v>
      </c>
      <c r="F12" s="25"/>
      <c r="G12" s="150">
        <v>1400</v>
      </c>
    </row>
    <row r="13" spans="2:7" ht="12.75">
      <c r="B13" s="108"/>
      <c r="C13" s="109"/>
      <c r="D13" s="25"/>
      <c r="E13" s="109"/>
      <c r="F13" s="25"/>
      <c r="G13" s="110"/>
    </row>
    <row r="14" spans="2:7" ht="12.75">
      <c r="B14" s="108" t="s">
        <v>10</v>
      </c>
      <c r="C14" s="150">
        <v>1100</v>
      </c>
      <c r="D14" s="25"/>
      <c r="E14" s="150">
        <v>1900</v>
      </c>
      <c r="F14" s="25"/>
      <c r="G14" s="150">
        <v>1800</v>
      </c>
    </row>
    <row r="15" spans="2:7" ht="13.5" thickBot="1">
      <c r="B15" s="111"/>
      <c r="C15" s="112"/>
      <c r="D15" s="112"/>
      <c r="E15" s="112"/>
      <c r="F15" s="112"/>
      <c r="G15" s="113"/>
    </row>
    <row r="16" spans="2:7" ht="13.5" thickBot="1">
      <c r="B16" s="2"/>
      <c r="C16" s="7"/>
      <c r="D16" s="7"/>
      <c r="E16" s="7"/>
      <c r="F16" s="7"/>
      <c r="G16" s="7"/>
    </row>
    <row r="17" spans="2:7" ht="15.75" thickBot="1">
      <c r="B17" s="121" t="s">
        <v>12</v>
      </c>
      <c r="C17" s="69"/>
      <c r="D17" s="69"/>
      <c r="E17" s="119"/>
      <c r="F17" s="69"/>
      <c r="G17" s="120"/>
    </row>
    <row r="18" spans="2:7" ht="15">
      <c r="B18" s="114" t="s">
        <v>1</v>
      </c>
      <c r="C18" s="68">
        <f>(C12*C14)/1000000</f>
        <v>1.265</v>
      </c>
      <c r="D18" s="66"/>
      <c r="E18" s="68">
        <f>(E12*E14)/1000000</f>
        <v>2.66</v>
      </c>
      <c r="F18" s="66"/>
      <c r="G18" s="70">
        <f>(G12*G14)/1000000</f>
        <v>2.52</v>
      </c>
    </row>
    <row r="19" spans="2:7" ht="15">
      <c r="B19" s="114" t="s">
        <v>2</v>
      </c>
      <c r="C19" s="68">
        <f>C18*2.5*C10</f>
        <v>69.57499999999999</v>
      </c>
      <c r="D19" s="66"/>
      <c r="E19" s="68">
        <f>E18*2.5*E10</f>
        <v>133</v>
      </c>
      <c r="F19" s="66"/>
      <c r="G19" s="70">
        <f>G18*2.5*G10</f>
        <v>126</v>
      </c>
    </row>
    <row r="20" spans="2:7" ht="15" hidden="1">
      <c r="B20" s="114" t="s">
        <v>3</v>
      </c>
      <c r="C20" s="74">
        <f>C19*(C12/2)/100</f>
        <v>400.0562499999999</v>
      </c>
      <c r="D20" s="67"/>
      <c r="E20" s="75">
        <f>E19*(E12/2)/100</f>
        <v>931</v>
      </c>
      <c r="F20" s="67"/>
      <c r="G20" s="76">
        <f>G19*(G12/2)/100</f>
        <v>882</v>
      </c>
    </row>
    <row r="21" spans="2:7" ht="15" hidden="1">
      <c r="B21" s="114" t="s">
        <v>5</v>
      </c>
      <c r="C21" s="74">
        <f>(500*C12)/1000*C7</f>
        <v>575</v>
      </c>
      <c r="D21" s="67"/>
      <c r="E21" s="75">
        <f>(800*E12)/1000*E7</f>
        <v>1120</v>
      </c>
      <c r="F21" s="67"/>
      <c r="G21" s="76">
        <f>(1000*G12)/1000*G7</f>
        <v>1400</v>
      </c>
    </row>
    <row r="22" spans="2:7" ht="15">
      <c r="B22" s="115" t="s">
        <v>4</v>
      </c>
      <c r="C22" s="77" t="str">
        <f>IF(C4="JA",(((C21-C20)/(C12/2))/C18)*1000,"Disclaimer")</f>
        <v>Disclaimer</v>
      </c>
      <c r="D22" s="64"/>
      <c r="E22" s="77" t="str">
        <f>IF(C4="JA",(((E21-E20)/(E12/2))/E18)*1000,"Disclaimer")</f>
        <v>Disclaimer</v>
      </c>
      <c r="F22" s="64"/>
      <c r="G22" s="79" t="str">
        <f>IF(C4="JA",(((G21-G20)/(G12/2))/G18)*1000,"Disclaimer")</f>
        <v>Disclaimer</v>
      </c>
    </row>
    <row r="23" spans="2:7" ht="15">
      <c r="B23" s="116" t="s">
        <v>6</v>
      </c>
      <c r="C23" s="78" t="str">
        <f>IF(C4="JA",(C12/C12)*710,"Disclaimer")</f>
        <v>Disclaimer</v>
      </c>
      <c r="D23" s="65"/>
      <c r="E23" s="78" t="str">
        <f>IF(C4="JA",(E12/E12)*710,"Disclaimer")</f>
        <v>Disclaimer</v>
      </c>
      <c r="F23" s="65"/>
      <c r="G23" s="80" t="str">
        <f>IF(C4="JA",(G12/G12)*710,"Disclaimer")</f>
        <v>Disclaimer</v>
      </c>
    </row>
    <row r="24" spans="2:7" ht="15.75" thickBot="1">
      <c r="B24" s="117" t="s">
        <v>8</v>
      </c>
      <c r="C24" s="81" t="str">
        <f>IF(C4="JA",DEGREES(C23/C12),"Disclaimer")</f>
        <v>Disclaimer</v>
      </c>
      <c r="D24" s="118"/>
      <c r="E24" s="81" t="str">
        <f>IF(C4="JA",DEGREES(E23/E12),"Disclaimer")</f>
        <v>Disclaimer</v>
      </c>
      <c r="F24" s="118"/>
      <c r="G24" s="82" t="str">
        <f>IF(C4="JA",DEGREES(G23/G12),"Disclaimer")</f>
        <v>Disclaimer</v>
      </c>
    </row>
    <row r="40" ht="12.75" hidden="1"/>
    <row r="41" ht="12.75" hidden="1">
      <c r="A41" s="97" t="s">
        <v>33</v>
      </c>
    </row>
    <row r="42" ht="12.75" hidden="1">
      <c r="A42" s="97" t="s">
        <v>29</v>
      </c>
    </row>
  </sheetData>
  <sheetProtection password="892D" sheet="1" selectLockedCells="1"/>
  <dataValidations count="3">
    <dataValidation type="list" allowBlank="1" showInputMessage="1" showErrorMessage="1" promptTitle="DISCLAIMER" sqref="A41:A42">
      <formula1>$A$41:$A$42</formula1>
    </dataValidation>
    <dataValidation type="list" allowBlank="1" showInputMessage="1" showErrorMessage="1" sqref="C4">
      <formula1>$A$41:$A$42</formula1>
    </dataValidation>
    <dataValidation type="whole" allowBlank="1" showInputMessage="1" showErrorMessage="1" errorTitle="Anzahl Antriebe" error="Anzahl muss zwischen 1 und 4 sein" sqref="C7 E7 G7">
      <formula1>1</formula1>
      <formula2>4</formula2>
    </dataValidation>
  </dataValidations>
  <printOptions/>
  <pageMargins left="0.787401575" right="0.787401575" top="0.984251969" bottom="0.984251969" header="0.4921259845" footer="0.492125984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3:K42"/>
  <sheetViews>
    <sheetView showGridLines="0" zoomScalePageLayoutView="0" workbookViewId="0" topLeftCell="A1">
      <selection activeCell="D4" sqref="D4"/>
    </sheetView>
  </sheetViews>
  <sheetFormatPr defaultColWidth="11.421875" defaultRowHeight="12.75"/>
  <cols>
    <col min="2" max="2" width="40.421875" style="0" bestFit="1" customWidth="1"/>
    <col min="3" max="3" width="2.421875" style="0" customWidth="1"/>
    <col min="4" max="4" width="20.7109375" style="0" customWidth="1"/>
  </cols>
  <sheetData>
    <row r="3" spans="2:11" ht="64.5" customHeight="1" thickBot="1">
      <c r="B3" s="163" t="s">
        <v>34</v>
      </c>
      <c r="C3" s="163"/>
      <c r="D3" s="163"/>
      <c r="E3" s="163"/>
      <c r="F3" s="163"/>
      <c r="G3" s="163"/>
      <c r="H3" s="163"/>
      <c r="I3" s="163"/>
      <c r="J3" s="163"/>
      <c r="K3" s="163"/>
    </row>
    <row r="4" spans="2:8" ht="24" customHeight="1" thickBot="1" thickTop="1">
      <c r="B4" s="98" t="s">
        <v>28</v>
      </c>
      <c r="C4" s="98"/>
      <c r="D4" s="100" t="s">
        <v>29</v>
      </c>
      <c r="G4" s="4"/>
      <c r="H4" s="4"/>
    </row>
    <row r="5" spans="2:8" s="1" customFormat="1" ht="24" customHeight="1" thickBot="1" thickTop="1">
      <c r="B5" s="71"/>
      <c r="C5" s="71"/>
      <c r="D5" s="72"/>
      <c r="G5" s="31"/>
      <c r="H5" s="31"/>
    </row>
    <row r="6" spans="2:6" ht="15.75" thickBot="1">
      <c r="B6" s="157" t="s">
        <v>7</v>
      </c>
      <c r="C6" s="158"/>
      <c r="D6" s="159"/>
      <c r="E6" s="5"/>
      <c r="F6" s="5"/>
    </row>
    <row r="7" spans="2:6" ht="15">
      <c r="B7" s="83"/>
      <c r="C7" s="73"/>
      <c r="D7" s="84"/>
      <c r="E7" s="5"/>
      <c r="F7" s="5"/>
    </row>
    <row r="8" spans="2:4" ht="15" customHeight="1">
      <c r="B8" s="44" t="s">
        <v>36</v>
      </c>
      <c r="C8" s="24"/>
      <c r="D8" s="151" t="s">
        <v>24</v>
      </c>
    </row>
    <row r="9" spans="2:4" ht="15" customHeight="1">
      <c r="B9" s="44"/>
      <c r="C9" s="24"/>
      <c r="D9" s="85"/>
    </row>
    <row r="10" spans="2:4" ht="15" customHeight="1">
      <c r="B10" s="44" t="s">
        <v>25</v>
      </c>
      <c r="C10" s="24"/>
      <c r="D10" s="150">
        <v>25</v>
      </c>
    </row>
    <row r="11" spans="2:4" ht="15" customHeight="1">
      <c r="B11" s="44"/>
      <c r="C11" s="24"/>
      <c r="D11" s="85"/>
    </row>
    <row r="12" spans="2:6" ht="15" customHeight="1">
      <c r="B12" s="44" t="s">
        <v>17</v>
      </c>
      <c r="C12" s="24"/>
      <c r="D12" s="150">
        <v>1100</v>
      </c>
      <c r="E12" s="1"/>
      <c r="F12" s="1"/>
    </row>
    <row r="13" spans="2:6" s="36" customFormat="1" ht="19.5" customHeight="1">
      <c r="B13" s="42" t="s">
        <v>13</v>
      </c>
      <c r="C13" s="94"/>
      <c r="D13" s="43" t="str">
        <f>IF(D12&lt;781,"(Falsche Eingabe, Wert muss über 780mm liegen)","(OK)")</f>
        <v>(OK)</v>
      </c>
      <c r="E13" s="35"/>
      <c r="F13" s="35"/>
    </row>
    <row r="14" spans="2:4" ht="15" customHeight="1">
      <c r="B14" s="44" t="s">
        <v>21</v>
      </c>
      <c r="C14" s="24"/>
      <c r="D14" s="150">
        <v>1200</v>
      </c>
    </row>
    <row r="15" spans="2:4" s="36" customFormat="1" ht="19.5" customHeight="1">
      <c r="B15" s="42" t="s">
        <v>11</v>
      </c>
      <c r="C15" s="94"/>
      <c r="D15" s="43" t="str">
        <f>IF(D14&gt;(2*D12),"Nicht zulässig","OK")</f>
        <v>OK</v>
      </c>
    </row>
    <row r="16" spans="2:4" ht="15" customHeight="1">
      <c r="B16" s="44" t="s">
        <v>10</v>
      </c>
      <c r="C16" s="24"/>
      <c r="D16" s="150">
        <v>1200</v>
      </c>
    </row>
    <row r="17" spans="2:4" ht="15" customHeight="1" thickBot="1">
      <c r="B17" s="111"/>
      <c r="C17" s="152"/>
      <c r="D17" s="113"/>
    </row>
    <row r="18" spans="2:4" ht="13.5" thickBot="1">
      <c r="B18" s="153"/>
      <c r="C18" s="153"/>
      <c r="D18" s="153"/>
    </row>
    <row r="19" spans="2:6" ht="15.75" thickBot="1">
      <c r="B19" s="160" t="s">
        <v>12</v>
      </c>
      <c r="C19" s="161"/>
      <c r="D19" s="162"/>
      <c r="E19" s="5"/>
      <c r="F19" s="5"/>
    </row>
    <row r="20" spans="2:4" ht="15" customHeight="1">
      <c r="B20" s="95" t="s">
        <v>1</v>
      </c>
      <c r="C20" s="24"/>
      <c r="D20" s="87">
        <f>(D14*D16)/1000000</f>
        <v>1.44</v>
      </c>
    </row>
    <row r="21" spans="2:4" ht="15" customHeight="1">
      <c r="B21" s="95" t="s">
        <v>2</v>
      </c>
      <c r="C21" s="24"/>
      <c r="D21" s="88">
        <f>D20*D10</f>
        <v>36</v>
      </c>
    </row>
    <row r="22" spans="2:4" ht="15" customHeight="1" hidden="1">
      <c r="B22" s="95" t="s">
        <v>3</v>
      </c>
      <c r="C22" s="24"/>
      <c r="D22" s="88">
        <f>D21*(D14/2)/100</f>
        <v>216</v>
      </c>
    </row>
    <row r="23" spans="2:4" ht="15" customHeight="1" hidden="1">
      <c r="B23" s="95" t="s">
        <v>5</v>
      </c>
      <c r="C23" s="24"/>
      <c r="D23" s="88">
        <f>(1100*D12)/1000</f>
        <v>1210</v>
      </c>
    </row>
    <row r="24" spans="2:4" ht="15" customHeight="1">
      <c r="B24" s="89" t="s">
        <v>4</v>
      </c>
      <c r="C24" s="24"/>
      <c r="D24" s="90" t="str">
        <f>IF(D4="JA",(((D23-D22)/(D14/2))/D20)*1000,"Disclaimer")</f>
        <v>Disclaimer</v>
      </c>
    </row>
    <row r="25" spans="2:4" ht="15" customHeight="1">
      <c r="B25" s="48" t="s">
        <v>6</v>
      </c>
      <c r="C25" s="24"/>
      <c r="D25" s="91" t="str">
        <f>IF(D4="JA",(D14/D12)*1200,"Disclaimer")</f>
        <v>Disclaimer</v>
      </c>
    </row>
    <row r="26" spans="2:4" ht="15" customHeight="1" thickBot="1">
      <c r="B26" s="49" t="s">
        <v>8</v>
      </c>
      <c r="C26" s="86"/>
      <c r="D26" s="92" t="str">
        <f>IF(D4="JA",DEGREES(D25/D14),"Disclaimer")</f>
        <v>Disclaimer</v>
      </c>
    </row>
    <row r="34" ht="17.25" customHeight="1"/>
    <row r="41" ht="12.75">
      <c r="A41" s="97" t="s">
        <v>33</v>
      </c>
    </row>
    <row r="42" ht="12.75">
      <c r="A42" s="97" t="s">
        <v>29</v>
      </c>
    </row>
  </sheetData>
  <sheetProtection password="892D" sheet="1" selectLockedCells="1"/>
  <mergeCells count="3">
    <mergeCell ref="B6:D6"/>
    <mergeCell ref="B19:D19"/>
    <mergeCell ref="B3:K3"/>
  </mergeCells>
  <dataValidations count="3">
    <dataValidation type="list" allowBlank="1" showInputMessage="1" showErrorMessage="1" promptTitle="DISCLAIMER" sqref="A42">
      <formula1>$A$41:$A$42</formula1>
    </dataValidation>
    <dataValidation type="list" allowBlank="1" showInputMessage="1" showErrorMessage="1" sqref="D4">
      <formula1>$A$41:$A$42</formula1>
    </dataValidation>
    <dataValidation allowBlank="1" showInputMessage="1" showErrorMessage="1" promptTitle="DISCLAIMER" sqref="A41"/>
  </dataValidation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Gerlinde Lichtenauer</dc:creator>
  <cp:keywords/>
  <dc:description/>
  <cp:lastModifiedBy>Christian Schneider</cp:lastModifiedBy>
  <cp:lastPrinted>2015-03-17T09:46:29Z</cp:lastPrinted>
  <dcterms:created xsi:type="dcterms:W3CDTF">2011-02-02T15:56:21Z</dcterms:created>
  <dcterms:modified xsi:type="dcterms:W3CDTF">2019-08-19T07:01:17Z</dcterms:modified>
  <cp:category/>
  <cp:version/>
  <cp:contentType/>
  <cp:contentStatus/>
</cp:coreProperties>
</file>